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64011"/>
  <mc:AlternateContent xmlns:mc="http://schemas.openxmlformats.org/markup-compatibility/2006">
    <mc:Choice Requires="x15">
      <x15ac:absPath xmlns:x15ac="http://schemas.microsoft.com/office/spreadsheetml/2010/11/ac" url="G:\_2022\22.068_Servicestelle_Erneuerbare_Gase\5_TOBI\"/>
    </mc:Choice>
  </mc:AlternateContent>
  <workbookProtection workbookPassword="DE66" lockStructure="1"/>
  <bookViews>
    <workbookView xWindow="0" yWindow="0" windowWidth="20490" windowHeight="7020"/>
  </bookViews>
  <sheets>
    <sheet name="Welcome page" sheetId="5" r:id="rId1"/>
    <sheet name="Input" sheetId="1" r:id="rId2"/>
    <sheet name="Grenzwerte" sheetId="3" state="hidden" r:id="rId3"/>
    <sheet name="REDIII" sheetId="2" state="hidden" r:id="rId4"/>
    <sheet name="Berechnung" sheetId="6" state="hidden" r:id="rId5"/>
    <sheet name="CI" sheetId="4" state="hidden" r:id="rId6"/>
    <sheet name="Liste" sheetId="7" state="hidden" r:id="rId7"/>
  </sheets>
  <calcPr calcId="162913" calcOnSave="0"/>
</workbook>
</file>

<file path=xl/calcChain.xml><?xml version="1.0" encoding="utf-8"?>
<calcChain xmlns="http://schemas.openxmlformats.org/spreadsheetml/2006/main">
  <c r="B5" i="6" l="1"/>
  <c r="C5" i="6" s="1"/>
  <c r="B7" i="6" l="1"/>
  <c r="B6" i="6"/>
  <c r="I10" i="3" l="1"/>
  <c r="H10" i="3"/>
  <c r="I9" i="3"/>
  <c r="H9" i="3"/>
  <c r="F8" i="3"/>
  <c r="E8" i="3"/>
  <c r="D8" i="3"/>
  <c r="I9" i="2" l="1"/>
  <c r="I10" i="2"/>
  <c r="I11" i="2"/>
  <c r="I12" i="2"/>
  <c r="I13" i="2"/>
  <c r="I14" i="2"/>
  <c r="I15" i="2"/>
  <c r="I16" i="2"/>
  <c r="I17" i="2"/>
  <c r="I18" i="2"/>
  <c r="I19" i="2"/>
  <c r="I8" i="2"/>
  <c r="C7" i="6" l="1"/>
  <c r="D7" i="6" s="1"/>
  <c r="E7" i="6" s="1"/>
  <c r="D5" i="6"/>
  <c r="E5" i="6" s="1"/>
  <c r="C6" i="6"/>
  <c r="D6" i="6" s="1"/>
  <c r="E6" i="6" s="1"/>
  <c r="E8" i="6" l="1"/>
  <c r="D28" i="1" s="1"/>
  <c r="G37" i="1" l="1"/>
  <c r="G36" i="1"/>
  <c r="E36" i="1"/>
  <c r="F37" i="1"/>
  <c r="F36" i="1"/>
  <c r="E37" i="1"/>
  <c r="F33" i="1"/>
  <c r="G33" i="1"/>
  <c r="E33" i="1"/>
</calcChain>
</file>

<file path=xl/sharedStrings.xml><?xml version="1.0" encoding="utf-8"?>
<sst xmlns="http://schemas.openxmlformats.org/spreadsheetml/2006/main" count="134" uniqueCount="84">
  <si>
    <t>Biomethanproduktionssystem</t>
  </si>
  <si>
    <t>Technologische Optionen</t>
  </si>
  <si>
    <t>Reststoff</t>
  </si>
  <si>
    <t>Gärrücksstandslager</t>
  </si>
  <si>
    <t>Abgasverbrennung</t>
  </si>
  <si>
    <t>Treibhausgas-emissionen — typischer Wert</t>
  </si>
  <si>
    <t>Treibhausgas-emissionen — Standardwert</t>
  </si>
  <si>
    <t>(gCO2eq/MJ)</t>
  </si>
  <si>
    <t>Prozent</t>
  </si>
  <si>
    <t>Abschnitt 2: Technische Spezifikationen</t>
  </si>
  <si>
    <t>Zweck</t>
  </si>
  <si>
    <t>Vergleichswerte für fossile Brennstoffe</t>
  </si>
  <si>
    <t>Kraftstoffe für Verkehr</t>
  </si>
  <si>
    <t>Erzeugung von Elektrizität</t>
  </si>
  <si>
    <t>Erzeugung von Wärme</t>
  </si>
  <si>
    <t>Vor 5. Oktober 2015</t>
  </si>
  <si>
    <t>Bis 31.Dezember 2020</t>
  </si>
  <si>
    <t>Ab 2021</t>
  </si>
  <si>
    <t>Zwischen 1.1.2021 und 31.12.2025</t>
  </si>
  <si>
    <t>Ab 1. Jänner 2026</t>
  </si>
  <si>
    <t>Vor 2021</t>
  </si>
  <si>
    <t>-</t>
  </si>
  <si>
    <t>94-</t>
  </si>
  <si>
    <t>Primary color</t>
  </si>
  <si>
    <t>Calibri</t>
  </si>
  <si>
    <t>Grenzwerte</t>
  </si>
  <si>
    <t>SEG Farbpalette</t>
  </si>
  <si>
    <t>Schrift</t>
  </si>
  <si>
    <t>Secondary Colors</t>
  </si>
  <si>
    <t>Mariahilfer Straße 136 | 1150 Wien | Österreich</t>
  </si>
  <si>
    <t>Servicestelle Erneuerbare Gase</t>
  </si>
  <si>
    <t>T. +43 (0)1 285 02 34</t>
  </si>
  <si>
    <t>service@erneuerbaresgas.at</t>
  </si>
  <si>
    <t>test</t>
  </si>
  <si>
    <t>RED III Werte</t>
  </si>
  <si>
    <t>Abfrage</t>
  </si>
  <si>
    <t>Berechnung</t>
  </si>
  <si>
    <t>03/2024</t>
  </si>
  <si>
    <t>Data Input</t>
  </si>
  <si>
    <t>Section 1: Inormation on the residual materials used</t>
  </si>
  <si>
    <t>Which residual materials do you want to use?</t>
  </si>
  <si>
    <t>Residual Material 1:</t>
  </si>
  <si>
    <t>Residual Material 2:</t>
  </si>
  <si>
    <t>Residual Material 3:</t>
  </si>
  <si>
    <t>Maize</t>
  </si>
  <si>
    <t>Biowaste</t>
  </si>
  <si>
    <t>Proportion or Quantity</t>
  </si>
  <si>
    <t>Which kind of digestate are you planning to use?</t>
  </si>
  <si>
    <t>Yes</t>
  </si>
  <si>
    <t>Are you planning an off-gas combustion?</t>
  </si>
  <si>
    <t>Section 3: Results</t>
  </si>
  <si>
    <t>Should the biomethane be compressed?</t>
  </si>
  <si>
    <t xml:space="preserve">The following table shows whether you meet the respective CO2 limits depending on the use case: </t>
  </si>
  <si>
    <t>Biofuels for the transport sector</t>
  </si>
  <si>
    <t>Generation of electricity</t>
  </si>
  <si>
    <t>Generation of heating</t>
  </si>
  <si>
    <t>If the project went into operation before October 5th, 2015</t>
  </si>
  <si>
    <t>If the project started operating between Oktober 5th, 2015 and December 31th 2020</t>
  </si>
  <si>
    <t>If the project started operating after January 1st, 2021</t>
  </si>
  <si>
    <t>If the plant started operating before 2021*</t>
  </si>
  <si>
    <t>If the plant started operating between January 1st, 2021 and November 20th, 2023**</t>
  </si>
  <si>
    <t>If the plant started operating after November 20th, 2023</t>
  </si>
  <si>
    <t xml:space="preserve">**For commissioning between 01.01.2021 and 20.11.2023 and total rated thermal input of ≥ 10 MW, the same limit values apply from 01.01.2030 as for installations with commissioning from 20.11.2023: see column on the right. For installations with a total rated thermal input of 10 MW or less, the same limit values apply as for installations commissioned from 20 November 2023 after 15 years of operation. </t>
  </si>
  <si>
    <t xml:space="preserve">*For commissioning before 1 January 2021, the same limit values apply as for installations commissioned from 20 November 2023 after 15 years.
</t>
  </si>
  <si>
    <t>Wet Manure</t>
  </si>
  <si>
    <t>Open</t>
  </si>
  <si>
    <t>Closed</t>
  </si>
  <si>
    <t>Open Digestate, no off-gas combustion (21)</t>
  </si>
  <si>
    <t>Open Digestate, off-gas combustion (22)</t>
  </si>
  <si>
    <t>Closedes digestate, no off-gas combustion</t>
  </si>
  <si>
    <t>Closedes digestate, off-gas combustion</t>
  </si>
  <si>
    <t>Openes digestate, no off-gas combustion</t>
  </si>
  <si>
    <t>Openes digestate, off-gas combustion</t>
  </si>
  <si>
    <t>Biomethane from wet manure</t>
  </si>
  <si>
    <t>Biomethane from Maize (Whole Plant)</t>
  </si>
  <si>
    <t>Biomethane from Biowaste</t>
  </si>
  <si>
    <t>No</t>
  </si>
  <si>
    <t xml:space="preserve">The limit values in accordance with the Renewable Energy Directive (EU 2018/2001) (RED III) apply to gaseous biomass fuels (e.g. biomethane) if they are used in plants for the generation of electricity, heating and cooling with a total rated thermal input of 2 MW or more, as well as to plants for the generation of gaseous biomass fuels with an average flow rate of more than 200 m³/h methane equivalent (at 0°C and 1 bar)
</t>
  </si>
  <si>
    <t>Created by the Service Centre for Renewable Gases (SEG)</t>
  </si>
  <si>
    <t xml:space="preserve">TOBI utilises the methodologies from the European Union's Renewable Energy Directive (RED III) to enable fast and accurate calculations of CO2 emissions for different biogases. The tool is particularly important for investors, project planners and decision-makers in the biogas industry who need to ensure that their projects comply with legal standards.  
</t>
  </si>
  <si>
    <t>Description of the Tool</t>
  </si>
  <si>
    <t>Application</t>
  </si>
  <si>
    <t>Requests</t>
  </si>
  <si>
    <r>
      <t>TOBI - Tool for the Calculation of CO</t>
    </r>
    <r>
      <rPr>
        <b/>
        <vertAlign val="subscript"/>
        <sz val="24"/>
        <color rgb="FF31352E"/>
        <rFont val="Calibri"/>
        <family val="2"/>
        <scheme val="minor"/>
      </rPr>
      <t>2</t>
    </r>
    <r>
      <rPr>
        <b/>
        <sz val="24"/>
        <color rgb="FF31352E"/>
        <rFont val="Calibri"/>
        <family val="2"/>
        <scheme val="minor"/>
      </rPr>
      <t xml:space="preserve"> emissions of biogas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</si>
</sst>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b/>
      <sz val="11"/>
      <name val="Calibri"/>
    </font>
    <font>
      <sz val="11"/>
      <color rgb="FF000000"/>
      <name val="Calibri"/>
    </font>
    <font>
      <sz val="11"/>
      <color rgb="FF31352E"/>
      <name val="Calibri"/>
      <family val="2"/>
      <scheme val="minor"/>
    </font>
    <font>
      <b/>
      <sz val="24"/>
      <color rgb="FF31352E"/>
      <name val="Calibri"/>
      <family val="2"/>
      <scheme val="minor"/>
    </font>
    <font>
      <b/>
      <sz val="11"/>
      <color rgb="FF31352E"/>
      <name val="Calibri"/>
      <family val="2"/>
      <scheme val="minor"/>
    </font>
    <font>
      <u/>
      <sz val="11"/>
      <color rgb="FF31352E"/>
      <name val="Calibri"/>
      <family val="2"/>
      <scheme val="minor"/>
    </font>
    <font>
      <b/>
      <sz val="14"/>
      <color rgb="FF31352E"/>
      <name val="Calibri"/>
      <family val="2"/>
      <scheme val="minor"/>
    </font>
    <font>
      <b/>
      <sz val="12"/>
      <color rgb="FF31352E"/>
      <name val="Calibri"/>
      <family val="2"/>
      <scheme val="minor"/>
    </font>
    <font>
      <b/>
      <sz val="11"/>
      <color rgb="FFF3F6E8"/>
      <name val="Calibri"/>
      <family val="2"/>
      <scheme val="minor"/>
    </font>
    <font>
      <sz val="11"/>
      <color rgb="FFCFE091"/>
      <name val="Calibri"/>
      <family val="2"/>
      <scheme val="minor"/>
    </font>
    <font>
      <b/>
      <sz val="11"/>
      <color rgb="FFCFE091"/>
      <name val="Calibri"/>
      <family val="2"/>
      <scheme val="minor"/>
    </font>
    <font>
      <b/>
      <sz val="11"/>
      <color rgb="FF546713"/>
      <name val="Calibri"/>
      <family val="2"/>
      <scheme val="minor"/>
    </font>
    <font>
      <i/>
      <sz val="11"/>
      <color rgb="FF31352E"/>
      <name val="Calibri"/>
      <family val="2"/>
      <scheme val="minor"/>
    </font>
    <font>
      <b/>
      <vertAlign val="subscript"/>
      <sz val="24"/>
      <color rgb="FF31352E"/>
      <name val="Calibri"/>
      <family val="2"/>
      <scheme val="minor"/>
    </font>
  </fonts>
  <fills count="32">
    <fill>
      <patternFill patternType="none"/>
    </fill>
    <fill>
      <patternFill patternType="gray125"/>
    </fill>
    <fill>
      <patternFill patternType="solid">
        <fgColor rgb="FFFFFFFF"/>
        <bgColor indexed="64"/>
      </patternFill>
    </fill>
    <fill>
      <patternFill patternType="solid">
        <fgColor rgb="FFDDDDDD"/>
      </patternFill>
    </fill>
    <fill>
      <patternFill patternType="solid">
        <fgColor rgb="FFFFFFFF"/>
      </patternFill>
    </fill>
    <fill>
      <patternFill patternType="solid">
        <fgColor rgb="FFF3F6E8"/>
        <bgColor indexed="64"/>
      </patternFill>
    </fill>
    <fill>
      <patternFill patternType="solid">
        <fgColor rgb="FFCFE091"/>
        <bgColor indexed="64"/>
      </patternFill>
    </fill>
    <fill>
      <patternFill patternType="solid">
        <fgColor rgb="FF778A35"/>
        <bgColor indexed="64"/>
      </patternFill>
    </fill>
    <fill>
      <patternFill patternType="solid">
        <fgColor rgb="FF546713"/>
        <bgColor indexed="64"/>
      </patternFill>
    </fill>
    <fill>
      <patternFill patternType="solid">
        <fgColor rgb="FF181C0B"/>
        <bgColor indexed="64"/>
      </patternFill>
    </fill>
    <fill>
      <patternFill patternType="solid">
        <fgColor rgb="FFE3F4F4"/>
        <bgColor indexed="64"/>
      </patternFill>
    </fill>
    <fill>
      <patternFill patternType="solid">
        <fgColor rgb="FF5C8F8D"/>
        <bgColor indexed="64"/>
      </patternFill>
    </fill>
    <fill>
      <patternFill patternType="solid">
        <fgColor rgb="FF225856"/>
        <bgColor indexed="64"/>
      </patternFill>
    </fill>
    <fill>
      <patternFill patternType="solid">
        <fgColor rgb="FF0C413F"/>
        <bgColor indexed="64"/>
      </patternFill>
    </fill>
    <fill>
      <patternFill patternType="solid">
        <fgColor rgb="FF000D0C"/>
        <bgColor indexed="64"/>
      </patternFill>
    </fill>
    <fill>
      <patternFill patternType="solid">
        <fgColor rgb="FFF6EFE8"/>
        <bgColor indexed="64"/>
      </patternFill>
    </fill>
    <fill>
      <patternFill patternType="solid">
        <fgColor rgb="FFEBBD98"/>
        <bgColor indexed="64"/>
      </patternFill>
    </fill>
    <fill>
      <patternFill patternType="solid">
        <fgColor rgb="FF905F37"/>
        <bgColor indexed="64"/>
      </patternFill>
    </fill>
    <fill>
      <patternFill patternType="solid">
        <fgColor rgb="FF6C3B13"/>
        <bgColor indexed="64"/>
      </patternFill>
    </fill>
    <fill>
      <patternFill patternType="solid">
        <fgColor rgb="FF150900"/>
        <bgColor indexed="64"/>
      </patternFill>
    </fill>
    <fill>
      <patternFill patternType="solid">
        <fgColor rgb="FFF5E5F2"/>
        <bgColor indexed="64"/>
      </patternFill>
    </fill>
    <fill>
      <patternFill patternType="solid">
        <fgColor rgb="FFA86D9D"/>
        <bgColor indexed="64"/>
      </patternFill>
    </fill>
    <fill>
      <patternFill patternType="solid">
        <fgColor rgb="FF68285B"/>
        <bgColor indexed="64"/>
      </patternFill>
    </fill>
    <fill>
      <patternFill patternType="solid">
        <fgColor rgb="FF4D0E41"/>
        <bgColor indexed="64"/>
      </patternFill>
    </fill>
    <fill>
      <patternFill patternType="solid">
        <fgColor rgb="FF0F000C"/>
        <bgColor indexed="64"/>
      </patternFill>
    </fill>
    <fill>
      <patternFill patternType="solid">
        <fgColor rgb="FFFBF9ED"/>
        <bgColor indexed="64"/>
      </patternFill>
    </fill>
    <fill>
      <patternFill patternType="solid">
        <fgColor rgb="FFFFEE98"/>
        <bgColor indexed="64"/>
      </patternFill>
    </fill>
    <fill>
      <patternFill patternType="solid">
        <fgColor rgb="FFD9C148"/>
        <bgColor indexed="64"/>
      </patternFill>
    </fill>
    <fill>
      <patternFill patternType="solid">
        <fgColor rgb="FFB89E1D"/>
        <bgColor indexed="64"/>
      </patternFill>
    </fill>
    <fill>
      <patternFill patternType="solid">
        <fgColor rgb="FF2E2600"/>
        <bgColor indexed="64"/>
      </patternFill>
    </fill>
    <fill>
      <patternFill patternType="solid">
        <fgColor rgb="FF31352E"/>
        <bgColor indexed="64"/>
      </patternFill>
    </fill>
    <fill>
      <patternFill patternType="solid">
        <fgColor theme="0"/>
        <bgColor indexed="64"/>
      </patternFill>
    </fill>
  </fills>
  <borders count="39">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778A35"/>
      </bottom>
      <diagonal/>
    </border>
    <border>
      <left/>
      <right/>
      <top style="thin">
        <color rgb="FF31352E"/>
      </top>
      <bottom style="thin">
        <color rgb="FF31352E"/>
      </bottom>
      <diagonal/>
    </border>
    <border>
      <left/>
      <right/>
      <top style="thin">
        <color rgb="FF31352E"/>
      </top>
      <bottom/>
      <diagonal/>
    </border>
    <border>
      <left/>
      <right/>
      <top/>
      <bottom style="thin">
        <color rgb="FF31352E"/>
      </bottom>
      <diagonal/>
    </border>
    <border>
      <left/>
      <right style="thin">
        <color rgb="FF31352E"/>
      </right>
      <top style="thin">
        <color rgb="FF31352E"/>
      </top>
      <bottom style="thin">
        <color rgb="FF31352E"/>
      </bottom>
      <diagonal/>
    </border>
    <border>
      <left/>
      <right style="thin">
        <color rgb="FF31352E"/>
      </right>
      <top style="thin">
        <color rgb="FF31352E"/>
      </top>
      <bottom/>
      <diagonal/>
    </border>
    <border>
      <left/>
      <right style="thin">
        <color rgb="FF31352E"/>
      </right>
      <top/>
      <bottom style="thin">
        <color rgb="FF31352E"/>
      </bottom>
      <diagonal/>
    </border>
    <border>
      <left style="thin">
        <color rgb="FF31352E"/>
      </left>
      <right style="thin">
        <color rgb="FF31352E"/>
      </right>
      <top style="thin">
        <color rgb="FF31352E"/>
      </top>
      <bottom style="thin">
        <color rgb="FF31352E"/>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style="thin">
        <color rgb="FF778A35"/>
      </left>
      <right/>
      <top style="thin">
        <color rgb="FF778A35"/>
      </top>
      <bottom/>
      <diagonal/>
    </border>
    <border>
      <left/>
      <right style="thin">
        <color rgb="FF778A35"/>
      </right>
      <top style="thin">
        <color rgb="FF778A35"/>
      </top>
      <bottom/>
      <diagonal/>
    </border>
    <border>
      <left style="thin">
        <color rgb="FF778A35"/>
      </left>
      <right/>
      <top/>
      <bottom/>
      <diagonal/>
    </border>
    <border>
      <left/>
      <right style="thin">
        <color rgb="FF778A35"/>
      </right>
      <top/>
      <bottom/>
      <diagonal/>
    </border>
    <border>
      <left/>
      <right/>
      <top style="thin">
        <color rgb="FF778A35"/>
      </top>
      <bottom/>
      <diagonal/>
    </border>
    <border>
      <left/>
      <right style="thin">
        <color rgb="FF778A35"/>
      </right>
      <top/>
      <bottom style="thin">
        <color rgb="FF778A35"/>
      </bottom>
      <diagonal/>
    </border>
    <border>
      <left style="thin">
        <color rgb="FF778A35"/>
      </left>
      <right/>
      <top/>
      <bottom style="thin">
        <color rgb="FF778A35"/>
      </bottom>
      <diagonal/>
    </border>
    <border>
      <left style="thin">
        <color rgb="FFD9C148"/>
      </left>
      <right style="thin">
        <color rgb="FFD9C148"/>
      </right>
      <top style="thin">
        <color rgb="FFD9C148"/>
      </top>
      <bottom style="thin">
        <color rgb="FFD9C148"/>
      </bottom>
      <diagonal/>
    </border>
    <border>
      <left style="thin">
        <color rgb="FFD9C148"/>
      </left>
      <right/>
      <top style="thin">
        <color rgb="FFD9C148"/>
      </top>
      <bottom style="thin">
        <color rgb="FFD9C148"/>
      </bottom>
      <diagonal/>
    </border>
    <border>
      <left/>
      <right/>
      <top style="thin">
        <color indexed="64"/>
      </top>
      <bottom style="double">
        <color indexed="64"/>
      </bottom>
      <diagonal/>
    </border>
    <border>
      <left style="thin">
        <color auto="1"/>
      </left>
      <right style="thin">
        <color auto="1"/>
      </right>
      <top/>
      <bottom style="thin">
        <color auto="1"/>
      </bottom>
      <diagonal/>
    </border>
  </borders>
  <cellStyleXfs count="4">
    <xf numFmtId="0" fontId="0" fillId="0" borderId="0"/>
    <xf numFmtId="0" fontId="1" fillId="0" borderId="0"/>
    <xf numFmtId="0" fontId="2" fillId="3" borderId="1"/>
    <xf numFmtId="0" fontId="3" fillId="4" borderId="1"/>
  </cellStyleXfs>
  <cellXfs count="157">
    <xf numFmtId="0" fontId="0" fillId="0" borderId="0" xfId="0"/>
    <xf numFmtId="0" fontId="0" fillId="0" borderId="0" xfId="0" applyFill="1"/>
    <xf numFmtId="0" fontId="4" fillId="0" borderId="0" xfId="0" applyFont="1"/>
    <xf numFmtId="0" fontId="4" fillId="0" borderId="0" xfId="0" applyFont="1" applyAlignment="1">
      <alignment horizontal="center"/>
    </xf>
    <xf numFmtId="0" fontId="4" fillId="30" borderId="13" xfId="0" applyFont="1" applyFill="1" applyBorder="1"/>
    <xf numFmtId="0" fontId="4" fillId="0" borderId="14" xfId="0" applyFont="1" applyBorder="1" applyAlignment="1">
      <alignment horizontal="center"/>
    </xf>
    <xf numFmtId="0" fontId="4" fillId="0" borderId="15" xfId="0" applyFont="1" applyBorder="1" applyAlignment="1">
      <alignment horizontal="center"/>
    </xf>
    <xf numFmtId="0" fontId="4" fillId="5" borderId="5" xfId="0" applyFont="1" applyFill="1" applyBorder="1"/>
    <xf numFmtId="0" fontId="4" fillId="0" borderId="9" xfId="0" applyFont="1" applyBorder="1" applyAlignment="1">
      <alignment horizontal="center"/>
    </xf>
    <xf numFmtId="0" fontId="4" fillId="0" borderId="10" xfId="0" applyFont="1" applyBorder="1" applyAlignment="1">
      <alignment horizontal="center"/>
    </xf>
    <xf numFmtId="0" fontId="4" fillId="6" borderId="8" xfId="0" applyFont="1" applyFill="1" applyBorder="1"/>
    <xf numFmtId="0" fontId="4" fillId="0" borderId="1" xfId="0" applyFont="1" applyBorder="1" applyAlignment="1">
      <alignment horizontal="center"/>
    </xf>
    <xf numFmtId="0" fontId="4" fillId="0" borderId="11" xfId="0" applyFont="1" applyBorder="1" applyAlignment="1">
      <alignment horizontal="center"/>
    </xf>
    <xf numFmtId="0" fontId="4" fillId="7" borderId="8" xfId="0" applyFont="1" applyFill="1" applyBorder="1"/>
    <xf numFmtId="0" fontId="4" fillId="8" borderId="8" xfId="0" applyFont="1" applyFill="1" applyBorder="1"/>
    <xf numFmtId="0" fontId="4" fillId="9" borderId="6" xfId="0" applyFont="1" applyFill="1" applyBorder="1"/>
    <xf numFmtId="0" fontId="4" fillId="0" borderId="7" xfId="0" applyFont="1" applyBorder="1" applyAlignment="1">
      <alignment horizontal="center"/>
    </xf>
    <xf numFmtId="0" fontId="4" fillId="0" borderId="12" xfId="0" applyFont="1" applyBorder="1" applyAlignment="1">
      <alignment horizontal="center"/>
    </xf>
    <xf numFmtId="0" fontId="4" fillId="0" borderId="1" xfId="0" applyFont="1" applyFill="1" applyBorder="1"/>
    <xf numFmtId="0" fontId="4" fillId="10" borderId="5" xfId="0" applyFont="1" applyFill="1" applyBorder="1"/>
    <xf numFmtId="0" fontId="4" fillId="11" borderId="8" xfId="0" applyFont="1" applyFill="1" applyBorder="1"/>
    <xf numFmtId="0" fontId="4" fillId="12" borderId="8" xfId="0" applyFont="1" applyFill="1" applyBorder="1"/>
    <xf numFmtId="0" fontId="4" fillId="13" borderId="8" xfId="0" applyFont="1" applyFill="1" applyBorder="1"/>
    <xf numFmtId="0" fontId="4" fillId="14" borderId="6" xfId="0" applyFont="1" applyFill="1" applyBorder="1"/>
    <xf numFmtId="0" fontId="4" fillId="15" borderId="5" xfId="0" applyFont="1" applyFill="1" applyBorder="1"/>
    <xf numFmtId="0" fontId="4" fillId="16" borderId="8" xfId="0" applyFont="1" applyFill="1" applyBorder="1"/>
    <xf numFmtId="0" fontId="4" fillId="17" borderId="8" xfId="0" applyFont="1" applyFill="1" applyBorder="1"/>
    <xf numFmtId="0" fontId="4" fillId="18" borderId="8" xfId="0" applyFont="1" applyFill="1" applyBorder="1"/>
    <xf numFmtId="0" fontId="4" fillId="19" borderId="6" xfId="0" applyFont="1" applyFill="1" applyBorder="1"/>
    <xf numFmtId="0" fontId="4" fillId="20" borderId="5" xfId="0" applyFont="1" applyFill="1" applyBorder="1"/>
    <xf numFmtId="0" fontId="4" fillId="21" borderId="8" xfId="0" applyFont="1" applyFill="1" applyBorder="1"/>
    <xf numFmtId="0" fontId="4" fillId="22" borderId="8" xfId="0" applyFont="1" applyFill="1" applyBorder="1"/>
    <xf numFmtId="0" fontId="4" fillId="23" borderId="8" xfId="0" applyFont="1" applyFill="1" applyBorder="1"/>
    <xf numFmtId="0" fontId="4" fillId="24" borderId="6" xfId="0" applyFont="1" applyFill="1" applyBorder="1"/>
    <xf numFmtId="0" fontId="4" fillId="25" borderId="5" xfId="0" applyFont="1" applyFill="1" applyBorder="1"/>
    <xf numFmtId="0" fontId="4" fillId="26" borderId="8" xfId="0" applyFont="1" applyFill="1" applyBorder="1"/>
    <xf numFmtId="0" fontId="4" fillId="27" borderId="8" xfId="0" applyFont="1" applyFill="1" applyBorder="1"/>
    <xf numFmtId="0" fontId="4" fillId="28" borderId="8" xfId="0" applyFont="1" applyFill="1" applyBorder="1"/>
    <xf numFmtId="0" fontId="4" fillId="29" borderId="6" xfId="0" applyFont="1" applyFill="1" applyBorder="1"/>
    <xf numFmtId="0" fontId="5" fillId="0" borderId="16" xfId="0" applyFont="1" applyBorder="1"/>
    <xf numFmtId="0" fontId="4" fillId="0" borderId="16" xfId="0" applyFont="1" applyBorder="1" applyAlignment="1">
      <alignment horizontal="center"/>
    </xf>
    <xf numFmtId="0" fontId="4" fillId="0" borderId="16" xfId="0" applyFont="1" applyBorder="1"/>
    <xf numFmtId="0" fontId="5" fillId="0" borderId="1" xfId="0" applyFont="1" applyBorder="1"/>
    <xf numFmtId="0" fontId="4" fillId="0" borderId="1" xfId="0" applyFont="1" applyBorder="1"/>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2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6" fillId="2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25" borderId="25" xfId="0" applyFont="1" applyFill="1" applyBorder="1" applyAlignment="1">
      <alignment horizontal="center" vertical="center" wrapText="1"/>
    </xf>
    <xf numFmtId="0" fontId="4" fillId="0" borderId="24" xfId="0" applyFont="1" applyBorder="1" applyAlignment="1">
      <alignment horizontal="left" vertical="center" wrapText="1"/>
    </xf>
    <xf numFmtId="0" fontId="4" fillId="25" borderId="25" xfId="0"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5" borderId="17" xfId="1" applyFont="1" applyFill="1" applyBorder="1" applyAlignment="1">
      <alignment horizontal="center" vertical="center" wrapText="1"/>
    </xf>
    <xf numFmtId="0" fontId="7" fillId="25" borderId="17" xfId="1" applyFont="1" applyFill="1" applyBorder="1" applyAlignment="1">
      <alignment horizontal="center" vertical="center" wrapText="1"/>
    </xf>
    <xf numFmtId="0" fontId="7" fillId="15" borderId="17" xfId="1" applyFont="1" applyFill="1" applyBorder="1" applyAlignment="1">
      <alignment horizontal="center" vertical="center" wrapText="1"/>
    </xf>
    <xf numFmtId="0" fontId="6" fillId="0" borderId="16" xfId="0" applyFont="1" applyBorder="1" applyAlignment="1">
      <alignment horizontal="center" vertical="center"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15" borderId="17" xfId="0" applyFont="1" applyFill="1" applyBorder="1" applyAlignment="1">
      <alignment horizontal="center" vertical="center" wrapText="1"/>
    </xf>
    <xf numFmtId="0" fontId="4" fillId="15"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20"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31" borderId="0" xfId="0" applyFont="1" applyFill="1" applyAlignment="1">
      <alignment vertical="top"/>
    </xf>
    <xf numFmtId="0" fontId="4" fillId="0" borderId="0" xfId="0" applyFont="1" applyAlignment="1">
      <alignment vertical="top"/>
    </xf>
    <xf numFmtId="0" fontId="4" fillId="31" borderId="0" xfId="0" applyFont="1" applyFill="1" applyAlignment="1">
      <alignment vertical="top" wrapText="1"/>
    </xf>
    <xf numFmtId="0" fontId="6" fillId="31" borderId="1" xfId="0" applyFont="1" applyFill="1" applyBorder="1" applyAlignment="1">
      <alignment vertical="top" wrapText="1"/>
    </xf>
    <xf numFmtId="0" fontId="4" fillId="0" borderId="26" xfId="0" applyFont="1" applyBorder="1"/>
    <xf numFmtId="0" fontId="4" fillId="0" borderId="27" xfId="0" applyFont="1" applyBorder="1"/>
    <xf numFmtId="0" fontId="6" fillId="31" borderId="0" xfId="0" applyFont="1" applyFill="1" applyAlignment="1">
      <alignment vertical="top" wrapText="1"/>
    </xf>
    <xf numFmtId="0" fontId="6" fillId="5" borderId="1" xfId="0" applyFont="1" applyFill="1" applyBorder="1" applyAlignment="1">
      <alignment vertical="center"/>
    </xf>
    <xf numFmtId="0" fontId="4" fillId="5" borderId="1" xfId="0" applyFont="1" applyFill="1" applyBorder="1" applyAlignment="1">
      <alignment horizontal="left" vertical="center"/>
    </xf>
    <xf numFmtId="0" fontId="4" fillId="0" borderId="1" xfId="0" applyFont="1" applyBorder="1" applyAlignment="1">
      <alignment horizontal="center" vertical="center" wrapText="1"/>
    </xf>
    <xf numFmtId="0" fontId="6" fillId="5" borderId="31" xfId="0" applyFont="1" applyFill="1" applyBorder="1" applyAlignment="1">
      <alignment vertical="center"/>
    </xf>
    <xf numFmtId="0" fontId="4" fillId="5" borderId="1" xfId="0" applyFont="1" applyFill="1" applyBorder="1" applyAlignment="1">
      <alignment vertical="center"/>
    </xf>
    <xf numFmtId="0" fontId="4" fillId="5" borderId="31" xfId="0" applyFont="1" applyFill="1" applyBorder="1" applyAlignment="1">
      <alignment vertical="center"/>
    </xf>
    <xf numFmtId="0" fontId="6" fillId="5" borderId="31" xfId="0" applyFont="1" applyFill="1" applyBorder="1" applyAlignment="1">
      <alignment horizontal="center" vertical="center"/>
    </xf>
    <xf numFmtId="0" fontId="4" fillId="5" borderId="31" xfId="0" applyFont="1" applyFill="1" applyBorder="1" applyAlignment="1">
      <alignment horizontal="center" vertical="center"/>
    </xf>
    <xf numFmtId="0" fontId="8" fillId="6" borderId="1" xfId="0" applyFont="1" applyFill="1" applyBorder="1" applyAlignment="1">
      <alignment horizontal="center" vertical="center"/>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31" borderId="0" xfId="0" applyFont="1" applyFill="1" applyAlignment="1">
      <alignment vertical="center"/>
    </xf>
    <xf numFmtId="0" fontId="5" fillId="0" borderId="16" xfId="0" applyFont="1" applyBorder="1" applyAlignment="1">
      <alignment horizontal="left" vertical="center"/>
    </xf>
    <xf numFmtId="0" fontId="4" fillId="5" borderId="28" xfId="0" applyFont="1" applyFill="1" applyBorder="1" applyAlignment="1">
      <alignment vertical="center"/>
    </xf>
    <xf numFmtId="0" fontId="4" fillId="5" borderId="30" xfId="0" applyFont="1" applyFill="1" applyBorder="1" applyAlignment="1">
      <alignment vertical="center"/>
    </xf>
    <xf numFmtId="0" fontId="4" fillId="5" borderId="32" xfId="0" applyFont="1" applyFill="1" applyBorder="1" applyAlignment="1">
      <alignment vertical="center"/>
    </xf>
    <xf numFmtId="0" fontId="4" fillId="5" borderId="29" xfId="0" applyFont="1" applyFill="1" applyBorder="1" applyAlignment="1">
      <alignment vertical="center"/>
    </xf>
    <xf numFmtId="0" fontId="4" fillId="5" borderId="0" xfId="0" applyFont="1" applyFill="1" applyAlignment="1">
      <alignment vertical="center"/>
    </xf>
    <xf numFmtId="0" fontId="4" fillId="6" borderId="1" xfId="0" applyFont="1" applyFill="1" applyBorder="1" applyAlignment="1">
      <alignment vertical="center"/>
    </xf>
    <xf numFmtId="0" fontId="10" fillId="7" borderId="1" xfId="0" applyFont="1" applyFill="1" applyBorder="1" applyAlignment="1">
      <alignment horizontal="center" vertical="center"/>
    </xf>
    <xf numFmtId="0" fontId="10" fillId="6" borderId="1" xfId="0" applyFont="1" applyFill="1" applyBorder="1" applyAlignment="1">
      <alignment horizontal="center" vertical="center"/>
    </xf>
    <xf numFmtId="0" fontId="4" fillId="5" borderId="34" xfId="0" applyFont="1" applyFill="1" applyBorder="1" applyAlignment="1">
      <alignment vertical="center"/>
    </xf>
    <xf numFmtId="0" fontId="4" fillId="5" borderId="16" xfId="0" applyFont="1" applyFill="1" applyBorder="1" applyAlignment="1">
      <alignment horizontal="left" vertical="center"/>
    </xf>
    <xf numFmtId="0" fontId="4" fillId="5" borderId="16" xfId="0" applyFont="1" applyFill="1" applyBorder="1" applyAlignment="1">
      <alignment vertical="center"/>
    </xf>
    <xf numFmtId="0" fontId="4" fillId="5" borderId="33" xfId="0" applyFont="1" applyFill="1" applyBorder="1" applyAlignment="1">
      <alignment vertical="center"/>
    </xf>
    <xf numFmtId="0" fontId="4" fillId="16" borderId="1" xfId="0" applyFont="1" applyFill="1" applyBorder="1" applyAlignment="1">
      <alignment horizontal="left" vertical="center"/>
    </xf>
    <xf numFmtId="0" fontId="4" fillId="16" borderId="1" xfId="0" applyFont="1" applyFill="1" applyBorder="1" applyAlignment="1">
      <alignment vertical="center"/>
    </xf>
    <xf numFmtId="0" fontId="6" fillId="16" borderId="1" xfId="0" applyFont="1" applyFill="1" applyBorder="1" applyAlignment="1">
      <alignment vertical="center"/>
    </xf>
    <xf numFmtId="0" fontId="6" fillId="26" borderId="1" xfId="0" applyFont="1" applyFill="1" applyBorder="1" applyAlignment="1">
      <alignment vertical="center"/>
    </xf>
    <xf numFmtId="0" fontId="4" fillId="26" borderId="1" xfId="0" applyFont="1" applyFill="1" applyBorder="1" applyAlignment="1">
      <alignment vertical="center"/>
    </xf>
    <xf numFmtId="0" fontId="4" fillId="26" borderId="1" xfId="0" applyFont="1" applyFill="1" applyBorder="1" applyAlignment="1">
      <alignment horizontal="left" vertical="center"/>
    </xf>
    <xf numFmtId="0" fontId="11" fillId="6" borderId="0" xfId="0" applyFont="1" applyFill="1" applyAlignment="1">
      <alignment vertical="center"/>
    </xf>
    <xf numFmtId="0" fontId="12" fillId="6" borderId="1" xfId="0" applyFont="1" applyFill="1" applyBorder="1" applyAlignment="1">
      <alignment vertical="center"/>
    </xf>
    <xf numFmtId="0" fontId="8" fillId="26" borderId="1" xfId="0" applyFont="1" applyFill="1" applyBorder="1" applyAlignment="1">
      <alignment horizontal="center" vertical="center"/>
    </xf>
    <xf numFmtId="0" fontId="6" fillId="16"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5" borderId="35" xfId="0" applyFont="1" applyFill="1" applyBorder="1" applyAlignment="1">
      <alignment horizontal="center" vertical="center" wrapText="1"/>
    </xf>
    <xf numFmtId="0" fontId="6" fillId="26" borderId="35" xfId="0" applyFont="1" applyFill="1" applyBorder="1" applyAlignment="1">
      <alignment horizontal="center" vertical="center"/>
    </xf>
    <xf numFmtId="0" fontId="4" fillId="25" borderId="35" xfId="0" applyFont="1" applyFill="1" applyBorder="1" applyAlignment="1">
      <alignment horizontal="left" vertical="center"/>
    </xf>
    <xf numFmtId="0" fontId="4" fillId="25" borderId="36" xfId="0" applyFont="1" applyFill="1" applyBorder="1" applyAlignment="1">
      <alignment horizontal="left" vertical="center"/>
    </xf>
    <xf numFmtId="0" fontId="10" fillId="17" borderId="1" xfId="0" applyFont="1" applyFill="1" applyBorder="1" applyAlignment="1">
      <alignment horizontal="center" vertical="center"/>
    </xf>
    <xf numFmtId="0" fontId="5" fillId="0" borderId="16" xfId="0" applyFont="1" applyFill="1" applyBorder="1" applyAlignment="1">
      <alignment horizontal="left" vertical="center"/>
    </xf>
    <xf numFmtId="0" fontId="4" fillId="0" borderId="0" xfId="0" applyFont="1" applyFill="1" applyAlignment="1">
      <alignment horizontal="left"/>
    </xf>
    <xf numFmtId="0" fontId="6" fillId="6" borderId="1" xfId="0" applyFont="1" applyFill="1" applyBorder="1" applyAlignment="1">
      <alignment horizontal="left" vertical="center"/>
    </xf>
    <xf numFmtId="0" fontId="4" fillId="0" borderId="0" xfId="0" applyFont="1" applyFill="1" applyAlignment="1">
      <alignment vertical="center"/>
    </xf>
    <xf numFmtId="0" fontId="4" fillId="0" borderId="37" xfId="0" applyFont="1" applyFill="1" applyBorder="1" applyAlignment="1">
      <alignment horizontal="center" vertical="center"/>
    </xf>
    <xf numFmtId="0" fontId="4" fillId="0" borderId="0" xfId="0" applyFont="1" applyFill="1" applyAlignment="1">
      <alignment vertical="top"/>
    </xf>
    <xf numFmtId="0" fontId="4" fillId="0" borderId="0" xfId="0" applyFont="1" applyFill="1" applyAlignment="1">
      <alignment vertical="top" wrapText="1"/>
    </xf>
    <xf numFmtId="0" fontId="0" fillId="0" borderId="2" xfId="0" applyBorder="1"/>
    <xf numFmtId="0" fontId="0" fillId="0" borderId="3" xfId="0" applyBorder="1"/>
    <xf numFmtId="0" fontId="0" fillId="0" borderId="38" xfId="0" applyBorder="1"/>
    <xf numFmtId="0" fontId="4" fillId="6" borderId="1" xfId="0" applyFont="1" applyFill="1" applyBorder="1" applyAlignment="1">
      <alignment horizontal="center" vertical="center"/>
    </xf>
    <xf numFmtId="0" fontId="13" fillId="6" borderId="35" xfId="0" applyFont="1" applyFill="1" applyBorder="1" applyAlignment="1">
      <alignment horizontal="center" vertical="center"/>
    </xf>
    <xf numFmtId="0" fontId="6" fillId="31" borderId="1" xfId="0" applyFont="1" applyFill="1" applyBorder="1" applyAlignment="1">
      <alignment horizontal="left" vertical="center" wrapText="1"/>
    </xf>
    <xf numFmtId="0" fontId="4" fillId="31" borderId="0" xfId="0" applyFont="1" applyFill="1" applyAlignment="1">
      <alignment horizontal="left" vertical="top" wrapText="1"/>
    </xf>
    <xf numFmtId="49" fontId="4" fillId="31" borderId="0" xfId="0" applyNumberFormat="1" applyFont="1" applyFill="1" applyAlignment="1">
      <alignment horizontal="left" vertical="top" wrapText="1"/>
    </xf>
    <xf numFmtId="0" fontId="14" fillId="0" borderId="0" xfId="0" applyFont="1" applyAlignment="1">
      <alignment horizontal="left" vertical="top" wrapText="1"/>
    </xf>
    <xf numFmtId="0" fontId="9" fillId="27"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5" borderId="32" xfId="0" applyFont="1" applyFill="1" applyBorder="1" applyAlignment="1">
      <alignment horizontal="left" vertical="center"/>
    </xf>
    <xf numFmtId="0" fontId="8" fillId="5" borderId="29" xfId="0" applyFont="1" applyFill="1" applyBorder="1" applyAlignment="1">
      <alignment horizontal="left" vertical="center"/>
    </xf>
    <xf numFmtId="0" fontId="8" fillId="5" borderId="1" xfId="0" applyFont="1" applyFill="1" applyBorder="1" applyAlignment="1">
      <alignment horizontal="left" vertical="center"/>
    </xf>
    <xf numFmtId="0" fontId="8" fillId="5" borderId="31" xfId="0" applyFont="1" applyFill="1" applyBorder="1" applyAlignment="1">
      <alignment horizontal="left" vertical="center"/>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8" fillId="16" borderId="1" xfId="0" applyFont="1" applyFill="1" applyBorder="1" applyAlignment="1">
      <alignment horizontal="center" vertical="center"/>
    </xf>
    <xf numFmtId="0" fontId="8" fillId="26" borderId="1" xfId="0" applyFont="1" applyFill="1" applyBorder="1" applyAlignment="1">
      <alignment horizontal="center" vertical="center"/>
    </xf>
    <xf numFmtId="0" fontId="4" fillId="26"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6" fillId="2"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16" borderId="23" xfId="0" applyFont="1" applyFill="1" applyBorder="1" applyAlignment="1">
      <alignment horizontal="center" vertical="center" wrapText="1"/>
    </xf>
  </cellXfs>
  <cellStyles count="4">
    <cellStyle name="header_style" xfId="2"/>
    <cellStyle name="Link" xfId="1" builtinId="8"/>
    <cellStyle name="Standard" xfId="0" builtinId="0"/>
    <cellStyle name="value_style" xfId="3"/>
  </cellStyles>
  <dxfs count="2">
    <dxf>
      <font>
        <color rgb="FF546713"/>
      </font>
      <fill>
        <patternFill>
          <bgColor rgb="FFCFE091"/>
        </patternFill>
      </fill>
    </dxf>
    <dxf>
      <font>
        <color rgb="FF6C3B13"/>
      </font>
      <fill>
        <patternFill>
          <bgColor rgb="FFEBBD98"/>
        </patternFill>
      </fill>
    </dxf>
  </dxfs>
  <tableStyles count="0" defaultTableStyle="TableStyleMedium2" defaultPivotStyle="PivotStyleLight16"/>
  <colors>
    <mruColors>
      <color rgb="FFCFE091"/>
      <color rgb="FFEBBD98"/>
      <color rgb="FF546713"/>
      <color rgb="FF6C3B13"/>
      <color rgb="FF31352E"/>
      <color rgb="FFD9C148"/>
      <color rgb="FFFBF9ED"/>
      <color rgb="FFFFEE98"/>
      <color rgb="FF778A35"/>
      <color rgb="FFF3F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32</xdr:row>
      <xdr:rowOff>114299</xdr:rowOff>
    </xdr:from>
    <xdr:to>
      <xdr:col>9</xdr:col>
      <xdr:colOff>327660</xdr:colOff>
      <xdr:row>40</xdr:row>
      <xdr:rowOff>160020</xdr:rowOff>
    </xdr:to>
    <xdr:sp macro="" textlink="">
      <xdr:nvSpPr>
        <xdr:cNvPr id="5" name="Rechteck 4"/>
        <xdr:cNvSpPr/>
      </xdr:nvSpPr>
      <xdr:spPr>
        <a:xfrm>
          <a:off x="613410" y="6484619"/>
          <a:ext cx="6938010" cy="1508761"/>
        </a:xfrm>
        <a:prstGeom prst="rect">
          <a:avLst/>
        </a:prstGeom>
        <a:noFill/>
        <a:ln w="12700">
          <a:solidFill>
            <a:srgbClr val="778A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e-DE" sz="1100" b="0" i="1">
              <a:solidFill>
                <a:sysClr val="windowText" lastClr="000000"/>
              </a:solidFill>
              <a:effectLst/>
              <a:latin typeface="+mn-lt"/>
              <a:ea typeface="+mn-ea"/>
              <a:cs typeface="+mn-cs"/>
            </a:rPr>
            <a:t>Disclaimer: The contents of this tool have been created with the greatest care. Nevertheless, errors cannot be completely ruled out. No guarantee can be given for the correctness, completeness, topicality or quality of the information provided or for further links. Liability claims against persons who have provided content for this tool are therefore excluded.</a:t>
          </a:r>
          <a:br>
            <a:rPr lang="de-DE" sz="1100" b="0" i="1">
              <a:solidFill>
                <a:sysClr val="windowText" lastClr="000000"/>
              </a:solidFill>
              <a:effectLst/>
              <a:latin typeface="+mn-lt"/>
              <a:ea typeface="+mn-ea"/>
              <a:cs typeface="+mn-cs"/>
            </a:rPr>
          </a:br>
          <a:endParaRPr lang="de-DE" sz="1100" b="0" i="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de-DE" sz="1100" b="0" i="1">
              <a:solidFill>
                <a:sysClr val="windowText" lastClr="000000"/>
              </a:solidFill>
              <a:effectLst/>
              <a:latin typeface="+mn-lt"/>
              <a:ea typeface="+mn-ea"/>
              <a:cs typeface="+mn-cs"/>
            </a:rPr>
            <a:t>We expressly reserve the right to change, supplement or delete the tool without prior notice or to cease publication temporarily or permanently and therefore accept no guarantee or liability for the permanent availability of the information provided.</a:t>
          </a:r>
        </a:p>
      </xdr:txBody>
    </xdr:sp>
    <xdr:clientData/>
  </xdr:twoCellAnchor>
  <xdr:twoCellAnchor editAs="oneCell">
    <xdr:from>
      <xdr:col>0</xdr:col>
      <xdr:colOff>476251</xdr:colOff>
      <xdr:row>6</xdr:row>
      <xdr:rowOff>123826</xdr:rowOff>
    </xdr:from>
    <xdr:to>
      <xdr:col>4</xdr:col>
      <xdr:colOff>457201</xdr:colOff>
      <xdr:row>9</xdr:row>
      <xdr:rowOff>177255</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1" y="1543051"/>
          <a:ext cx="2895600" cy="6249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ervice@erneuerbaresgas.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ur-lex.europa.eu/legal-content/DE/TXT/?uri=celex%3A32018L2001" TargetMode="External"/><Relationship Id="rId1" Type="http://schemas.openxmlformats.org/officeDocument/2006/relationships/hyperlink" Target="https://eur-lex.europa.eu/legal-content/DE/TXT/?uri=celex%3A32018L200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78A35"/>
  </sheetPr>
  <dimension ref="A1:P31"/>
  <sheetViews>
    <sheetView showGridLines="0" tabSelected="1" zoomScale="85" zoomScaleNormal="85" workbookViewId="0">
      <selection activeCell="B5" sqref="B5:I6"/>
    </sheetView>
  </sheetViews>
  <sheetFormatPr baseColWidth="10" defaultColWidth="11.42578125" defaultRowHeight="15" x14ac:dyDescent="0.25"/>
  <cols>
    <col min="1" max="1" width="8.7109375" style="74" customWidth="1"/>
    <col min="2" max="2" width="12.140625" style="74" customWidth="1"/>
    <col min="3" max="8" width="11.42578125" style="74"/>
    <col min="9" max="9" width="15.85546875" style="74" customWidth="1"/>
    <col min="10" max="13" width="11.42578125" style="74"/>
    <col min="14" max="14" width="11.5703125" style="74" customWidth="1"/>
    <col min="15" max="16384" width="11.42578125" style="74"/>
  </cols>
  <sheetData>
    <row r="1" spans="1:16" ht="30" customHeight="1" x14ac:dyDescent="0.25">
      <c r="A1" s="73"/>
      <c r="B1" s="73"/>
      <c r="C1" s="73"/>
      <c r="D1" s="73"/>
      <c r="E1" s="73"/>
      <c r="F1" s="73"/>
      <c r="G1" s="73"/>
      <c r="H1" s="73"/>
      <c r="I1" s="73"/>
      <c r="J1" s="73"/>
      <c r="K1" s="73"/>
      <c r="L1" s="73"/>
      <c r="M1" s="73"/>
    </row>
    <row r="2" spans="1:16" ht="36" x14ac:dyDescent="0.5">
      <c r="A2" s="73"/>
      <c r="B2" s="95" t="s">
        <v>83</v>
      </c>
      <c r="C2" s="47"/>
      <c r="D2" s="47"/>
      <c r="E2" s="47"/>
      <c r="F2" s="47"/>
      <c r="G2" s="47"/>
      <c r="H2" s="47"/>
      <c r="I2" s="47"/>
      <c r="J2" s="39"/>
      <c r="K2" s="47"/>
      <c r="L2" s="73"/>
      <c r="M2" s="129"/>
      <c r="N2" s="129"/>
      <c r="O2" s="129"/>
      <c r="P2" s="129"/>
    </row>
    <row r="3" spans="1:16" ht="15.75" customHeight="1" x14ac:dyDescent="0.25">
      <c r="A3" s="73"/>
      <c r="B3" s="79"/>
      <c r="C3" s="73"/>
      <c r="D3" s="73"/>
      <c r="E3" s="73"/>
      <c r="F3" s="73"/>
      <c r="G3" s="73"/>
      <c r="H3" s="73"/>
      <c r="I3" s="73"/>
      <c r="J3" s="73"/>
      <c r="K3" s="73"/>
      <c r="L3" s="75"/>
      <c r="M3" s="130"/>
      <c r="N3" s="129"/>
      <c r="O3" s="129"/>
      <c r="P3" s="129"/>
    </row>
    <row r="4" spans="1:16" x14ac:dyDescent="0.25">
      <c r="A4" s="73"/>
      <c r="B4" s="138" t="s">
        <v>37</v>
      </c>
      <c r="C4" s="138"/>
      <c r="D4" s="138"/>
      <c r="E4" s="138"/>
      <c r="F4" s="138"/>
      <c r="G4" s="138"/>
      <c r="H4" s="138"/>
      <c r="I4" s="138"/>
      <c r="J4" s="73"/>
      <c r="K4" s="73"/>
      <c r="L4" s="75"/>
      <c r="M4" s="75"/>
    </row>
    <row r="5" spans="1:16" ht="15" customHeight="1" x14ac:dyDescent="0.25">
      <c r="A5" s="73"/>
      <c r="B5" s="137" t="s">
        <v>78</v>
      </c>
      <c r="C5" s="137"/>
      <c r="D5" s="137"/>
      <c r="E5" s="137"/>
      <c r="F5" s="137"/>
      <c r="G5" s="137"/>
      <c r="H5" s="137"/>
      <c r="I5" s="137"/>
      <c r="J5" s="73"/>
      <c r="L5" s="73"/>
      <c r="M5" s="73"/>
    </row>
    <row r="6" spans="1:16" x14ac:dyDescent="0.25">
      <c r="A6" s="73"/>
      <c r="B6" s="137"/>
      <c r="C6" s="137"/>
      <c r="D6" s="137"/>
      <c r="E6" s="137"/>
      <c r="F6" s="137"/>
      <c r="G6" s="137"/>
      <c r="H6" s="137"/>
      <c r="I6" s="137"/>
      <c r="J6" s="73"/>
      <c r="K6" s="73"/>
      <c r="L6" s="73"/>
    </row>
    <row r="7" spans="1:16" x14ac:dyDescent="0.25">
      <c r="A7" s="73"/>
      <c r="B7" s="75"/>
      <c r="C7" s="73"/>
      <c r="D7" s="73"/>
      <c r="E7" s="73"/>
      <c r="F7" s="73"/>
      <c r="G7" s="73"/>
      <c r="H7" s="73"/>
      <c r="I7" s="73"/>
      <c r="J7" s="73"/>
      <c r="K7" s="73"/>
      <c r="L7" s="73"/>
    </row>
    <row r="8" spans="1:16" x14ac:dyDescent="0.25">
      <c r="A8" s="73"/>
      <c r="B8" s="75"/>
      <c r="C8" s="73"/>
      <c r="D8" s="73"/>
      <c r="E8" s="73"/>
      <c r="F8" s="73"/>
      <c r="G8" s="73"/>
      <c r="H8" s="73"/>
      <c r="I8" s="73"/>
      <c r="L8" s="73"/>
    </row>
    <row r="9" spans="1:16" x14ac:dyDescent="0.25">
      <c r="A9" s="73"/>
      <c r="B9" s="75"/>
      <c r="C9" s="73"/>
      <c r="D9" s="73"/>
      <c r="E9" s="73"/>
      <c r="F9" s="73"/>
      <c r="G9" s="73"/>
      <c r="H9" s="73"/>
      <c r="I9" s="73"/>
      <c r="L9" s="73"/>
    </row>
    <row r="10" spans="1:16" x14ac:dyDescent="0.25">
      <c r="A10" s="73"/>
      <c r="B10" s="75"/>
      <c r="C10" s="73"/>
      <c r="D10" s="73"/>
      <c r="E10" s="73"/>
      <c r="F10" s="73"/>
      <c r="G10" s="73"/>
      <c r="H10" s="73"/>
      <c r="I10" s="73"/>
    </row>
    <row r="11" spans="1:16" x14ac:dyDescent="0.25">
      <c r="A11" s="73"/>
      <c r="B11" s="75"/>
      <c r="C11" s="73"/>
      <c r="D11" s="73"/>
      <c r="E11" s="73"/>
      <c r="F11" s="73"/>
      <c r="G11" s="73"/>
      <c r="H11" s="73"/>
      <c r="I11" s="73"/>
      <c r="J11" s="73"/>
      <c r="K11" s="73"/>
      <c r="L11" s="73"/>
    </row>
    <row r="12" spans="1:16" x14ac:dyDescent="0.25">
      <c r="A12" s="73"/>
      <c r="J12" s="73"/>
      <c r="K12" s="2"/>
      <c r="L12" s="73"/>
    </row>
    <row r="13" spans="1:16" ht="15" customHeight="1" x14ac:dyDescent="0.25">
      <c r="A13" s="73"/>
      <c r="B13" s="136" t="s">
        <v>80</v>
      </c>
      <c r="C13" s="136"/>
      <c r="D13" s="136"/>
      <c r="E13" s="136"/>
      <c r="F13" s="136"/>
      <c r="G13" s="136"/>
      <c r="H13" s="136"/>
      <c r="I13" s="136"/>
      <c r="J13" s="73"/>
      <c r="K13" s="73"/>
      <c r="L13" s="73"/>
    </row>
    <row r="14" spans="1:16" ht="15" customHeight="1" x14ac:dyDescent="0.25">
      <c r="A14" s="73"/>
      <c r="B14" s="137" t="s">
        <v>79</v>
      </c>
      <c r="C14" s="137"/>
      <c r="D14" s="137"/>
      <c r="E14" s="137"/>
      <c r="F14" s="137"/>
      <c r="G14" s="137"/>
      <c r="H14" s="137"/>
      <c r="I14" s="137"/>
      <c r="J14" s="73"/>
      <c r="K14" s="73"/>
      <c r="L14" s="73"/>
    </row>
    <row r="15" spans="1:16" x14ac:dyDescent="0.25">
      <c r="A15" s="73"/>
      <c r="B15" s="137"/>
      <c r="C15" s="137"/>
      <c r="D15" s="137"/>
      <c r="E15" s="137"/>
      <c r="F15" s="137"/>
      <c r="G15" s="137"/>
      <c r="H15" s="137"/>
      <c r="I15" s="137"/>
      <c r="J15" s="73"/>
      <c r="K15" s="73"/>
      <c r="L15" s="73"/>
    </row>
    <row r="16" spans="1:16" x14ac:dyDescent="0.25">
      <c r="A16" s="73"/>
      <c r="B16" s="137"/>
      <c r="C16" s="137"/>
      <c r="D16" s="137"/>
      <c r="E16" s="137"/>
      <c r="F16" s="137"/>
      <c r="G16" s="137"/>
      <c r="H16" s="137"/>
      <c r="I16" s="137"/>
      <c r="J16" s="73"/>
      <c r="K16" s="73"/>
      <c r="L16" s="73"/>
    </row>
    <row r="17" spans="1:13" x14ac:dyDescent="0.25">
      <c r="A17" s="73"/>
      <c r="B17" s="137"/>
      <c r="C17" s="137"/>
      <c r="D17" s="137"/>
      <c r="E17" s="137"/>
      <c r="F17" s="137"/>
      <c r="G17" s="137"/>
      <c r="H17" s="137"/>
      <c r="I17" s="137"/>
      <c r="J17" s="73"/>
      <c r="K17" s="73"/>
      <c r="L17" s="73"/>
    </row>
    <row r="18" spans="1:13" x14ac:dyDescent="0.25">
      <c r="A18" s="73"/>
      <c r="B18" s="137"/>
      <c r="C18" s="137"/>
      <c r="D18" s="137"/>
      <c r="E18" s="137"/>
      <c r="F18" s="137"/>
      <c r="G18" s="137"/>
      <c r="H18" s="137"/>
      <c r="I18" s="137"/>
      <c r="J18" s="73"/>
      <c r="K18" s="73"/>
      <c r="L18" s="73"/>
    </row>
    <row r="19" spans="1:13" ht="15" customHeight="1" x14ac:dyDescent="0.25">
      <c r="A19" s="73"/>
      <c r="B19" s="136" t="s">
        <v>81</v>
      </c>
      <c r="C19" s="136"/>
      <c r="D19" s="136"/>
      <c r="E19" s="136"/>
      <c r="F19" s="136"/>
      <c r="G19" s="136"/>
      <c r="H19" s="136"/>
      <c r="I19" s="136"/>
      <c r="J19" s="73"/>
      <c r="K19" s="73"/>
      <c r="L19" s="73"/>
    </row>
    <row r="20" spans="1:13" x14ac:dyDescent="0.25">
      <c r="A20" s="73"/>
      <c r="B20" s="137" t="s">
        <v>77</v>
      </c>
      <c r="C20" s="137"/>
      <c r="D20" s="137"/>
      <c r="E20" s="137"/>
      <c r="F20" s="137"/>
      <c r="G20" s="137"/>
      <c r="H20" s="137"/>
      <c r="I20" s="137"/>
      <c r="J20" s="73"/>
      <c r="K20" s="73"/>
      <c r="L20" s="73"/>
    </row>
    <row r="21" spans="1:13" x14ac:dyDescent="0.25">
      <c r="A21" s="73"/>
      <c r="B21" s="137"/>
      <c r="C21" s="137"/>
      <c r="D21" s="137"/>
      <c r="E21" s="137"/>
      <c r="F21" s="137"/>
      <c r="G21" s="137"/>
      <c r="H21" s="137"/>
      <c r="I21" s="137"/>
      <c r="K21" s="73"/>
      <c r="L21" s="73"/>
      <c r="M21" s="73"/>
    </row>
    <row r="22" spans="1:13" x14ac:dyDescent="0.25">
      <c r="B22" s="137"/>
      <c r="C22" s="137"/>
      <c r="D22" s="137"/>
      <c r="E22" s="137"/>
      <c r="F22" s="137"/>
      <c r="G22" s="137"/>
      <c r="H22" s="137"/>
      <c r="I22" s="137"/>
    </row>
    <row r="23" spans="1:13" x14ac:dyDescent="0.25">
      <c r="B23" s="137"/>
      <c r="C23" s="137"/>
      <c r="D23" s="137"/>
      <c r="E23" s="137"/>
      <c r="F23" s="137"/>
      <c r="G23" s="137"/>
      <c r="H23" s="137"/>
      <c r="I23" s="137"/>
    </row>
    <row r="24" spans="1:13" x14ac:dyDescent="0.25">
      <c r="B24" s="137"/>
      <c r="C24" s="137"/>
      <c r="D24" s="137"/>
      <c r="E24" s="137"/>
      <c r="F24" s="137"/>
      <c r="G24" s="137"/>
      <c r="H24" s="137"/>
      <c r="I24" s="137"/>
    </row>
    <row r="27" spans="1:13" x14ac:dyDescent="0.25">
      <c r="B27" s="76" t="s">
        <v>82</v>
      </c>
      <c r="C27" s="73"/>
      <c r="D27" s="73"/>
      <c r="E27" s="73"/>
      <c r="F27" s="73"/>
      <c r="G27" s="73"/>
      <c r="H27" s="73"/>
      <c r="I27" s="73"/>
      <c r="J27" s="73"/>
    </row>
    <row r="28" spans="1:13" x14ac:dyDescent="0.25">
      <c r="B28" s="73" t="s">
        <v>30</v>
      </c>
    </row>
    <row r="29" spans="1:13" x14ac:dyDescent="0.25">
      <c r="B29" s="77" t="s">
        <v>29</v>
      </c>
      <c r="F29" s="77"/>
    </row>
    <row r="30" spans="1:13" x14ac:dyDescent="0.25">
      <c r="B30" s="78" t="s">
        <v>31</v>
      </c>
    </row>
    <row r="31" spans="1:13" x14ac:dyDescent="0.25">
      <c r="B31" s="77" t="s">
        <v>32</v>
      </c>
      <c r="F31" s="43"/>
    </row>
  </sheetData>
  <sheetProtection password="DE66" sheet="1" objects="1" scenarios="1"/>
  <mergeCells count="6">
    <mergeCell ref="B19:I19"/>
    <mergeCell ref="B20:I24"/>
    <mergeCell ref="B4:I4"/>
    <mergeCell ref="B5:I6"/>
    <mergeCell ref="B13:I13"/>
    <mergeCell ref="B14:I18"/>
  </mergeCells>
  <hyperlinks>
    <hyperlink ref="B31" r:id="rId1"/>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FE091"/>
  </sheetPr>
  <dimension ref="A1:Q45"/>
  <sheetViews>
    <sheetView showGridLines="0" zoomScale="55" zoomScaleNormal="55" workbookViewId="0">
      <selection activeCell="B2" sqref="B2"/>
    </sheetView>
  </sheetViews>
  <sheetFormatPr baseColWidth="10" defaultColWidth="11.42578125" defaultRowHeight="15" x14ac:dyDescent="0.25"/>
  <cols>
    <col min="1" max="3" width="8.7109375" style="91" customWidth="1"/>
    <col min="4" max="4" width="50.140625" style="92" bestFit="1" customWidth="1"/>
    <col min="5" max="5" width="33" style="91" bestFit="1" customWidth="1"/>
    <col min="6" max="6" width="36.85546875" style="91" bestFit="1" customWidth="1"/>
    <col min="7" max="7" width="40.85546875" style="91" customWidth="1"/>
    <col min="8" max="8" width="11.42578125" style="91"/>
    <col min="9" max="9" width="9.140625" style="91" customWidth="1"/>
    <col min="10" max="10" width="3.85546875" style="91" customWidth="1"/>
    <col min="11" max="11" width="8.85546875" style="91" customWidth="1"/>
    <col min="12" max="12" width="14.5703125" style="91" bestFit="1" customWidth="1"/>
    <col min="13" max="16" width="11.5703125" customWidth="1"/>
    <col min="17" max="16384" width="11.42578125" style="91"/>
  </cols>
  <sheetData>
    <row r="1" spans="1:17" ht="30" customHeight="1" x14ac:dyDescent="0.25">
      <c r="L1" s="93"/>
    </row>
    <row r="2" spans="1:17" ht="36" x14ac:dyDescent="0.25">
      <c r="A2" s="94"/>
      <c r="B2" s="95" t="s">
        <v>83</v>
      </c>
      <c r="C2" s="95"/>
      <c r="D2" s="47"/>
      <c r="E2" s="47"/>
      <c r="F2" s="47"/>
      <c r="G2" s="47"/>
      <c r="H2" s="47"/>
      <c r="I2" s="47"/>
      <c r="J2" s="47"/>
      <c r="K2" s="47"/>
      <c r="L2" s="82"/>
      <c r="Q2" s="94"/>
    </row>
    <row r="5" spans="1:17" ht="20.100000000000001" customHeight="1" x14ac:dyDescent="0.25">
      <c r="B5" s="96"/>
      <c r="C5" s="142" t="s">
        <v>38</v>
      </c>
      <c r="D5" s="143"/>
    </row>
    <row r="6" spans="1:17" ht="20.100000000000001" customHeight="1" x14ac:dyDescent="0.25">
      <c r="B6" s="97"/>
      <c r="C6" s="144"/>
      <c r="D6" s="145"/>
    </row>
    <row r="7" spans="1:17" ht="20.100000000000001" customHeight="1" x14ac:dyDescent="0.25">
      <c r="B7" s="97"/>
      <c r="C7" s="84"/>
      <c r="D7" s="81"/>
      <c r="E7" s="98"/>
      <c r="F7" s="98"/>
      <c r="G7" s="98"/>
      <c r="H7" s="98"/>
      <c r="I7" s="98"/>
      <c r="J7" s="98"/>
      <c r="K7" s="99"/>
    </row>
    <row r="8" spans="1:17" ht="20.100000000000001" customHeight="1" x14ac:dyDescent="0.25">
      <c r="B8" s="97"/>
      <c r="C8" s="84"/>
      <c r="D8" s="100"/>
      <c r="E8" s="80"/>
      <c r="F8" s="80"/>
      <c r="G8" s="80"/>
      <c r="H8" s="80"/>
      <c r="I8" s="80"/>
      <c r="J8" s="80"/>
      <c r="K8" s="86"/>
    </row>
    <row r="9" spans="1:17" ht="20.100000000000001" customHeight="1" x14ac:dyDescent="0.25">
      <c r="B9" s="97"/>
      <c r="C9" s="101"/>
      <c r="D9" s="114"/>
      <c r="E9" s="115"/>
      <c r="F9" s="115"/>
      <c r="G9" s="115"/>
      <c r="H9" s="115"/>
      <c r="I9" s="115"/>
      <c r="J9" s="115"/>
      <c r="K9" s="86"/>
    </row>
    <row r="10" spans="1:17" ht="20.100000000000001" customHeight="1" x14ac:dyDescent="0.25">
      <c r="B10" s="97"/>
      <c r="C10" s="101"/>
      <c r="D10" s="141" t="s">
        <v>39</v>
      </c>
      <c r="E10" s="141"/>
      <c r="F10" s="141"/>
      <c r="G10" s="141"/>
      <c r="H10" s="141"/>
      <c r="I10" s="141"/>
      <c r="J10" s="88"/>
      <c r="K10" s="83"/>
    </row>
    <row r="11" spans="1:17" ht="20.100000000000001" customHeight="1" x14ac:dyDescent="0.25">
      <c r="B11" s="97"/>
      <c r="C11" s="101"/>
      <c r="D11" s="88"/>
      <c r="E11" s="88"/>
      <c r="F11" s="88"/>
      <c r="G11" s="88"/>
      <c r="H11" s="88"/>
      <c r="I11" s="88"/>
      <c r="J11" s="88"/>
      <c r="K11" s="83"/>
    </row>
    <row r="12" spans="1:17" ht="20.100000000000001" customHeight="1" x14ac:dyDescent="0.25">
      <c r="B12" s="97"/>
      <c r="C12" s="101"/>
      <c r="D12" s="146" t="s">
        <v>40</v>
      </c>
      <c r="E12" s="90" t="s">
        <v>41</v>
      </c>
      <c r="F12" s="126" t="s">
        <v>64</v>
      </c>
      <c r="G12" s="147" t="s">
        <v>46</v>
      </c>
      <c r="H12" s="102">
        <v>0</v>
      </c>
      <c r="I12" s="102" t="s">
        <v>8</v>
      </c>
      <c r="J12" s="103"/>
      <c r="K12" s="85"/>
    </row>
    <row r="13" spans="1:17" ht="20.100000000000001" customHeight="1" x14ac:dyDescent="0.25">
      <c r="B13" s="97"/>
      <c r="C13" s="101"/>
      <c r="D13" s="146"/>
      <c r="E13" s="134" t="s">
        <v>42</v>
      </c>
      <c r="F13" s="126" t="s">
        <v>44</v>
      </c>
      <c r="G13" s="147"/>
      <c r="H13" s="102">
        <v>0</v>
      </c>
      <c r="I13" s="102" t="s">
        <v>8</v>
      </c>
      <c r="J13" s="103"/>
      <c r="K13" s="85"/>
    </row>
    <row r="14" spans="1:17" ht="20.100000000000001" customHeight="1" x14ac:dyDescent="0.25">
      <c r="B14" s="97"/>
      <c r="C14" s="101"/>
      <c r="D14" s="146"/>
      <c r="E14" s="134" t="s">
        <v>43</v>
      </c>
      <c r="F14" s="126" t="s">
        <v>45</v>
      </c>
      <c r="G14" s="147"/>
      <c r="H14" s="102">
        <v>0</v>
      </c>
      <c r="I14" s="102" t="s">
        <v>8</v>
      </c>
      <c r="J14" s="103"/>
      <c r="K14" s="85"/>
    </row>
    <row r="15" spans="1:17" ht="20.100000000000001" customHeight="1" x14ac:dyDescent="0.25">
      <c r="B15" s="97"/>
      <c r="C15" s="101"/>
      <c r="D15" s="89"/>
      <c r="E15" s="90"/>
      <c r="F15" s="101"/>
      <c r="G15" s="90"/>
      <c r="H15" s="103"/>
      <c r="I15" s="103"/>
      <c r="J15" s="103"/>
      <c r="K15" s="85"/>
    </row>
    <row r="16" spans="1:17" ht="20.100000000000001" customHeight="1" x14ac:dyDescent="0.25">
      <c r="B16" s="97"/>
      <c r="C16" s="84"/>
      <c r="D16" s="81"/>
      <c r="E16" s="80"/>
      <c r="F16" s="80"/>
      <c r="G16" s="80"/>
      <c r="H16" s="80"/>
      <c r="I16" s="80"/>
      <c r="J16" s="80"/>
      <c r="K16" s="83"/>
    </row>
    <row r="17" spans="2:11" ht="20.100000000000001" customHeight="1" x14ac:dyDescent="0.25">
      <c r="B17" s="97"/>
      <c r="C17" s="109"/>
      <c r="D17" s="108"/>
      <c r="E17" s="110"/>
      <c r="F17" s="110"/>
      <c r="G17" s="110"/>
      <c r="H17" s="110"/>
      <c r="I17" s="110"/>
      <c r="J17" s="110"/>
      <c r="K17" s="83"/>
    </row>
    <row r="18" spans="2:11" ht="20.100000000000001" customHeight="1" x14ac:dyDescent="0.25">
      <c r="B18" s="97"/>
      <c r="C18" s="109"/>
      <c r="D18" s="148" t="s">
        <v>9</v>
      </c>
      <c r="E18" s="148"/>
      <c r="F18" s="148"/>
      <c r="G18" s="148"/>
      <c r="H18" s="148"/>
      <c r="I18" s="148"/>
      <c r="J18" s="110"/>
      <c r="K18" s="86"/>
    </row>
    <row r="19" spans="2:11" ht="20.100000000000001" customHeight="1" x14ac:dyDescent="0.25">
      <c r="B19" s="97"/>
      <c r="C19" s="109"/>
      <c r="D19" s="117"/>
      <c r="E19" s="117"/>
      <c r="F19" s="117"/>
      <c r="G19" s="117"/>
      <c r="H19" s="117"/>
      <c r="I19" s="117"/>
      <c r="J19" s="110"/>
      <c r="K19" s="86"/>
    </row>
    <row r="20" spans="2:11" ht="20.100000000000001" customHeight="1" x14ac:dyDescent="0.25">
      <c r="B20" s="97"/>
      <c r="C20" s="109"/>
      <c r="D20" s="108" t="s">
        <v>47</v>
      </c>
      <c r="E20" s="123" t="s">
        <v>65</v>
      </c>
      <c r="F20" s="109"/>
      <c r="G20" s="109" t="s">
        <v>49</v>
      </c>
      <c r="H20" s="123" t="s">
        <v>76</v>
      </c>
      <c r="I20" s="109"/>
      <c r="J20" s="109"/>
      <c r="K20" s="85"/>
    </row>
    <row r="21" spans="2:11" ht="20.100000000000001" customHeight="1" x14ac:dyDescent="0.25">
      <c r="B21" s="97"/>
      <c r="C21" s="109"/>
      <c r="D21" s="108"/>
      <c r="E21" s="109"/>
      <c r="F21" s="109"/>
      <c r="G21" s="109"/>
      <c r="H21" s="109"/>
      <c r="I21" s="109"/>
      <c r="J21" s="109"/>
      <c r="K21" s="85"/>
    </row>
    <row r="22" spans="2:11" ht="20.100000000000001" customHeight="1" x14ac:dyDescent="0.25">
      <c r="B22" s="97"/>
      <c r="C22" s="109"/>
      <c r="D22" s="108" t="s">
        <v>51</v>
      </c>
      <c r="E22" s="123" t="s">
        <v>48</v>
      </c>
      <c r="F22" s="109"/>
      <c r="G22" s="109"/>
      <c r="H22" s="109"/>
      <c r="I22" s="109"/>
      <c r="J22" s="109"/>
      <c r="K22" s="85"/>
    </row>
    <row r="23" spans="2:11" ht="20.100000000000001" customHeight="1" x14ac:dyDescent="0.25">
      <c r="B23" s="97"/>
      <c r="C23" s="109"/>
      <c r="D23" s="108"/>
      <c r="E23" s="109"/>
      <c r="F23" s="109"/>
      <c r="G23" s="109"/>
      <c r="H23" s="109"/>
      <c r="I23" s="109"/>
      <c r="J23" s="109"/>
      <c r="K23" s="85"/>
    </row>
    <row r="24" spans="2:11" ht="20.100000000000001" customHeight="1" x14ac:dyDescent="0.25">
      <c r="B24" s="97"/>
      <c r="C24" s="84"/>
      <c r="D24" s="81"/>
      <c r="E24" s="84"/>
      <c r="F24" s="84"/>
      <c r="G24" s="84"/>
      <c r="H24" s="84"/>
      <c r="I24" s="84"/>
      <c r="J24" s="84"/>
      <c r="K24" s="85"/>
    </row>
    <row r="25" spans="2:11" ht="20.100000000000001" customHeight="1" x14ac:dyDescent="0.25">
      <c r="B25" s="97"/>
      <c r="C25" s="112"/>
      <c r="D25" s="113"/>
      <c r="E25" s="112"/>
      <c r="F25" s="112"/>
      <c r="G25" s="112"/>
      <c r="H25" s="112"/>
      <c r="I25" s="112"/>
      <c r="J25" s="112"/>
      <c r="K25" s="85"/>
    </row>
    <row r="26" spans="2:11" ht="20.100000000000001" customHeight="1" x14ac:dyDescent="0.25">
      <c r="B26" s="97"/>
      <c r="C26" s="112"/>
      <c r="D26" s="149" t="s">
        <v>50</v>
      </c>
      <c r="E26" s="149"/>
      <c r="F26" s="149"/>
      <c r="G26" s="149"/>
      <c r="H26" s="149"/>
      <c r="I26" s="149"/>
      <c r="J26" s="111"/>
      <c r="K26" s="86"/>
    </row>
    <row r="27" spans="2:11" ht="20.100000000000001" customHeight="1" x14ac:dyDescent="0.25">
      <c r="B27" s="97"/>
      <c r="C27" s="112"/>
      <c r="D27" s="116"/>
      <c r="E27" s="116"/>
      <c r="F27" s="116"/>
      <c r="G27" s="116"/>
      <c r="H27" s="116"/>
      <c r="I27" s="116"/>
      <c r="J27" s="111"/>
      <c r="K27" s="86"/>
    </row>
    <row r="28" spans="2:11" ht="30" customHeight="1" x14ac:dyDescent="0.25">
      <c r="B28" s="97"/>
      <c r="C28" s="112"/>
      <c r="D28" s="140" t="str">
        <f>CONCATENATE("The CO2 emissions of your planned project are ",Berechnung!E8, " grams CO2/MJ.")</f>
        <v>The CO2 emissions of your planned project are 0 grams CO2/MJ.</v>
      </c>
      <c r="E28" s="140"/>
      <c r="F28" s="140"/>
      <c r="G28" s="140"/>
      <c r="H28" s="140"/>
      <c r="I28" s="112"/>
      <c r="J28" s="112"/>
      <c r="K28" s="87"/>
    </row>
    <row r="29" spans="2:11" ht="20.100000000000001" customHeight="1" x14ac:dyDescent="0.25">
      <c r="B29" s="97"/>
      <c r="C29" s="112"/>
      <c r="D29" s="113"/>
      <c r="E29" s="112"/>
      <c r="F29" s="112"/>
      <c r="G29" s="112"/>
      <c r="H29" s="112"/>
      <c r="I29" s="112"/>
      <c r="J29" s="112"/>
      <c r="K29" s="85"/>
    </row>
    <row r="30" spans="2:11" ht="20.100000000000001" customHeight="1" x14ac:dyDescent="0.25">
      <c r="B30" s="97"/>
      <c r="C30" s="112"/>
      <c r="D30" s="112" t="s">
        <v>52</v>
      </c>
      <c r="E30" s="112"/>
      <c r="F30" s="112"/>
      <c r="G30" s="112"/>
      <c r="H30" s="112"/>
      <c r="I30" s="112"/>
      <c r="J30" s="112"/>
      <c r="K30" s="87"/>
    </row>
    <row r="31" spans="2:11" ht="20.100000000000001" customHeight="1" x14ac:dyDescent="0.25">
      <c r="B31" s="97"/>
      <c r="C31" s="112"/>
      <c r="D31" s="112"/>
      <c r="E31" s="112"/>
      <c r="F31" s="112"/>
      <c r="G31" s="112"/>
      <c r="H31" s="112"/>
      <c r="I31" s="112"/>
      <c r="J31" s="112"/>
      <c r="K31" s="87"/>
    </row>
    <row r="32" spans="2:11" ht="50.1" customHeight="1" x14ac:dyDescent="0.25">
      <c r="B32" s="97"/>
      <c r="C32" s="112"/>
      <c r="D32" s="113"/>
      <c r="E32" s="119" t="s">
        <v>56</v>
      </c>
      <c r="F32" s="119" t="s">
        <v>57</v>
      </c>
      <c r="G32" s="119" t="s">
        <v>58</v>
      </c>
      <c r="H32" s="112"/>
      <c r="I32" s="112"/>
      <c r="J32" s="112"/>
      <c r="K32" s="85"/>
    </row>
    <row r="33" spans="2:11" ht="20.100000000000001" customHeight="1" x14ac:dyDescent="0.25">
      <c r="B33" s="97"/>
      <c r="C33" s="112"/>
      <c r="D33" s="121" t="s">
        <v>53</v>
      </c>
      <c r="E33" s="135" t="str">
        <f>IF(Berechnung!$E$8&lt;Grenzwerte!D8,"The legal limits are met.","The legal limits are not met.")</f>
        <v>The legal limits are met.</v>
      </c>
      <c r="F33" s="120" t="str">
        <f>IF(Berechnung!$E$8&lt;Grenzwerte!E8,"The legal limits are met","The legal limits are not met")</f>
        <v>The legal limits are met</v>
      </c>
      <c r="G33" s="120" t="str">
        <f>IF(Berechnung!$E$8&lt;Grenzwerte!F8,"The legal limits are met","The legal limits are not met")</f>
        <v>The legal limits are met</v>
      </c>
      <c r="H33" s="112"/>
      <c r="I33" s="112"/>
      <c r="J33" s="112"/>
      <c r="K33" s="85"/>
    </row>
    <row r="34" spans="2:11" ht="20.100000000000001" customHeight="1" x14ac:dyDescent="0.25">
      <c r="B34" s="97"/>
      <c r="C34" s="112"/>
      <c r="D34" s="113"/>
      <c r="E34" s="112"/>
      <c r="F34" s="112"/>
      <c r="G34" s="112"/>
      <c r="H34" s="112"/>
      <c r="I34" s="112"/>
      <c r="J34" s="112"/>
      <c r="K34" s="85"/>
    </row>
    <row r="35" spans="2:11" ht="50.1" customHeight="1" x14ac:dyDescent="0.25">
      <c r="B35" s="97"/>
      <c r="C35" s="112"/>
      <c r="D35" s="113"/>
      <c r="E35" s="119" t="s">
        <v>59</v>
      </c>
      <c r="F35" s="119" t="s">
        <v>60</v>
      </c>
      <c r="G35" s="119" t="s">
        <v>61</v>
      </c>
      <c r="H35" s="112"/>
      <c r="I35" s="112"/>
      <c r="J35" s="112"/>
      <c r="K35" s="85"/>
    </row>
    <row r="36" spans="2:11" ht="20.100000000000001" customHeight="1" x14ac:dyDescent="0.25">
      <c r="B36" s="97"/>
      <c r="C36" s="112"/>
      <c r="D36" s="122" t="s">
        <v>54</v>
      </c>
      <c r="E36" s="120" t="str">
        <f>IF(Berechnung!$E$8&lt;Grenzwerte!G9,"The legal limits are met","The legal limits are not met")</f>
        <v>The legal limits are met</v>
      </c>
      <c r="F36" s="120" t="str">
        <f>IF(Berechnung!$E$8&lt;Grenzwerte!H9,"The legal limits are met","The legal limits are not met")</f>
        <v>The legal limits are met</v>
      </c>
      <c r="G36" s="120" t="str">
        <f>IF(Berechnung!$E$8&lt;Grenzwerte!I9,"The legal limits are met","The legal limits are not met")</f>
        <v>The legal limits are met</v>
      </c>
      <c r="H36" s="112"/>
      <c r="I36" s="112"/>
      <c r="J36" s="112"/>
      <c r="K36" s="85"/>
    </row>
    <row r="37" spans="2:11" ht="20.100000000000001" customHeight="1" x14ac:dyDescent="0.25">
      <c r="B37" s="97"/>
      <c r="C37" s="112"/>
      <c r="D37" s="122" t="s">
        <v>55</v>
      </c>
      <c r="E37" s="120" t="str">
        <f>IF(Berechnung!$E$8&lt;Grenzwerte!G10,"The legal limits are met","The legal limits are not met")</f>
        <v>The legal limits are met</v>
      </c>
      <c r="F37" s="120" t="str">
        <f>IF(Berechnung!$E$8&lt;Grenzwerte!H10,"The legal limits are met","The legal limits are not met")</f>
        <v>The legal limits are met</v>
      </c>
      <c r="G37" s="135" t="str">
        <f>IF(Berechnung!$E$8&lt;Grenzwerte!I10,"The legas limits are met","The legal limits are not met")</f>
        <v>The legas limits are met</v>
      </c>
      <c r="H37" s="112"/>
      <c r="I37" s="112"/>
      <c r="J37" s="112"/>
      <c r="K37" s="85"/>
    </row>
    <row r="38" spans="2:11" ht="20.100000000000001" customHeight="1" x14ac:dyDescent="0.25">
      <c r="B38" s="97"/>
      <c r="C38" s="112"/>
      <c r="D38" s="113"/>
      <c r="E38" s="112"/>
      <c r="F38" s="112"/>
      <c r="G38" s="112"/>
      <c r="H38" s="112"/>
      <c r="I38" s="112"/>
      <c r="J38" s="112"/>
      <c r="K38" s="85"/>
    </row>
    <row r="39" spans="2:11" ht="20.100000000000001" customHeight="1" x14ac:dyDescent="0.25">
      <c r="B39" s="97"/>
      <c r="C39" s="84"/>
      <c r="D39" s="81"/>
      <c r="E39" s="84"/>
      <c r="F39" s="84"/>
      <c r="G39" s="84"/>
      <c r="H39" s="84"/>
      <c r="I39" s="84"/>
      <c r="J39" s="84"/>
      <c r="K39" s="85"/>
    </row>
    <row r="40" spans="2:11" ht="20.100000000000001" customHeight="1" x14ac:dyDescent="0.25">
      <c r="B40" s="104"/>
      <c r="C40" s="106"/>
      <c r="D40" s="105"/>
      <c r="E40" s="106"/>
      <c r="F40" s="106"/>
      <c r="G40" s="106"/>
      <c r="H40" s="106"/>
      <c r="I40" s="106"/>
      <c r="J40" s="106"/>
      <c r="K40" s="107"/>
    </row>
    <row r="44" spans="2:11" ht="21" customHeight="1" x14ac:dyDescent="0.25">
      <c r="B44" s="139" t="s">
        <v>63</v>
      </c>
      <c r="C44" s="139"/>
      <c r="D44" s="139"/>
      <c r="E44" s="139"/>
      <c r="F44" s="139"/>
      <c r="G44" s="139"/>
      <c r="H44" s="139"/>
      <c r="I44" s="139"/>
      <c r="J44" s="139"/>
      <c r="K44" s="139"/>
    </row>
    <row r="45" spans="2:11" ht="36.75" customHeight="1" x14ac:dyDescent="0.25">
      <c r="B45" s="139" t="s">
        <v>62</v>
      </c>
      <c r="C45" s="139"/>
      <c r="D45" s="139"/>
      <c r="E45" s="139"/>
      <c r="F45" s="139"/>
      <c r="G45" s="139"/>
      <c r="H45" s="139"/>
      <c r="I45" s="139"/>
      <c r="J45" s="139"/>
      <c r="K45" s="139"/>
    </row>
  </sheetData>
  <sheetProtection password="DE66" sheet="1" objects="1" scenarios="1"/>
  <protectedRanges>
    <protectedRange sqref="H12:I14" name="Bereich4"/>
    <protectedRange sqref="H20" name="Bereich3"/>
    <protectedRange sqref="E22" name="Bereich2"/>
    <protectedRange sqref="E20" name="Bereich1"/>
  </protectedRanges>
  <mergeCells count="9">
    <mergeCell ref="B44:K44"/>
    <mergeCell ref="B45:K45"/>
    <mergeCell ref="D28:H28"/>
    <mergeCell ref="D10:I10"/>
    <mergeCell ref="C5:D6"/>
    <mergeCell ref="D12:D14"/>
    <mergeCell ref="G12:G14"/>
    <mergeCell ref="D18:I18"/>
    <mergeCell ref="D26:I26"/>
  </mergeCells>
  <conditionalFormatting sqref="E32:G37">
    <cfRule type="containsText" dxfId="1" priority="1" operator="containsText" text="The legal limits are not met">
      <formula>NOT(ISERROR(SEARCH("The legal limits are not met",E32)))</formula>
    </cfRule>
    <cfRule type="containsText" dxfId="0" priority="2" operator="containsText" text="The legal limits are met">
      <formula>NOT(ISERROR(SEARCH("The legal limits are met",E32)))</formula>
    </cfRule>
  </conditionalFormatting>
  <dataValidations count="2">
    <dataValidation type="list" allowBlank="1" showInputMessage="1" showErrorMessage="1" sqref="F15">
      <formula1>"Gülle,Mais,Bioabfall"</formula1>
    </dataValidation>
    <dataValidation type="list" allowBlank="1" showInputMessage="1" showErrorMessage="1" sqref="I12:K15">
      <formula1>"kg,Prozent"</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Liste!$D$4:$D$6</xm:f>
          </x14:formula1>
          <xm:sqref>E20</xm:sqref>
        </x14:dataValidation>
        <x14:dataValidation type="list" allowBlank="1" showInputMessage="1" showErrorMessage="1">
          <x14:formula1>
            <xm:f>Liste!$B$4:$B$6</xm:f>
          </x14:formula1>
          <xm:sqref>E22 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352E"/>
  </sheetPr>
  <dimension ref="B1:L23"/>
  <sheetViews>
    <sheetView showGridLines="0" workbookViewId="0">
      <selection activeCell="I9" sqref="I9"/>
    </sheetView>
  </sheetViews>
  <sheetFormatPr baseColWidth="10" defaultColWidth="11.42578125" defaultRowHeight="15" x14ac:dyDescent="0.25"/>
  <cols>
    <col min="1" max="1" width="8.7109375" style="2" customWidth="1"/>
    <col min="2" max="2" width="26" style="44" customWidth="1"/>
    <col min="3" max="9" width="15.7109375" style="46" customWidth="1"/>
    <col min="10" max="16384" width="11.42578125" style="2"/>
  </cols>
  <sheetData>
    <row r="1" spans="2:9" ht="30" customHeight="1" x14ac:dyDescent="0.25"/>
    <row r="2" spans="2:9" ht="31.5" x14ac:dyDescent="0.5">
      <c r="B2" s="39" t="s">
        <v>25</v>
      </c>
      <c r="C2" s="47"/>
      <c r="D2" s="47"/>
      <c r="E2" s="47"/>
      <c r="F2" s="47"/>
      <c r="G2" s="47"/>
      <c r="H2" s="47"/>
      <c r="I2" s="47"/>
    </row>
    <row r="7" spans="2:9" s="3" customFormat="1" ht="45" x14ac:dyDescent="0.25">
      <c r="B7" s="50" t="s">
        <v>10</v>
      </c>
      <c r="C7" s="51" t="s">
        <v>11</v>
      </c>
      <c r="D7" s="52" t="s">
        <v>15</v>
      </c>
      <c r="E7" s="51" t="s">
        <v>16</v>
      </c>
      <c r="F7" s="52" t="s">
        <v>17</v>
      </c>
      <c r="G7" s="51" t="s">
        <v>20</v>
      </c>
      <c r="H7" s="52" t="s">
        <v>18</v>
      </c>
      <c r="I7" s="53" t="s">
        <v>19</v>
      </c>
    </row>
    <row r="8" spans="2:9" ht="20.100000000000001" customHeight="1" x14ac:dyDescent="0.25">
      <c r="B8" s="54" t="s">
        <v>12</v>
      </c>
      <c r="C8" s="48">
        <v>94</v>
      </c>
      <c r="D8" s="49">
        <f>C8-C8*0.5</f>
        <v>47</v>
      </c>
      <c r="E8" s="48">
        <f>C8-0.6*C8</f>
        <v>37.6</v>
      </c>
      <c r="F8" s="49">
        <f>C8-0.65*C8</f>
        <v>32.9</v>
      </c>
      <c r="G8" s="48"/>
      <c r="H8" s="49"/>
      <c r="I8" s="55"/>
    </row>
    <row r="9" spans="2:9" ht="20.100000000000001" customHeight="1" x14ac:dyDescent="0.25">
      <c r="B9" s="54" t="s">
        <v>13</v>
      </c>
      <c r="C9" s="48">
        <v>183</v>
      </c>
      <c r="D9" s="49"/>
      <c r="E9" s="48"/>
      <c r="F9" s="49"/>
      <c r="G9" s="48" t="s">
        <v>21</v>
      </c>
      <c r="H9" s="49">
        <f>C9-0.7*C9</f>
        <v>54.900000000000006</v>
      </c>
      <c r="I9" s="55">
        <f>C9-0.8*C9</f>
        <v>36.599999999999994</v>
      </c>
    </row>
    <row r="10" spans="2:9" ht="20.100000000000001" customHeight="1" x14ac:dyDescent="0.25">
      <c r="B10" s="54" t="s">
        <v>14</v>
      </c>
      <c r="C10" s="48">
        <v>80</v>
      </c>
      <c r="D10" s="49"/>
      <c r="E10" s="48"/>
      <c r="F10" s="49"/>
      <c r="G10" s="48" t="s">
        <v>21</v>
      </c>
      <c r="H10" s="49">
        <f>C10-0.7*C10</f>
        <v>24</v>
      </c>
      <c r="I10" s="55">
        <f>C10-0.8*C10</f>
        <v>16</v>
      </c>
    </row>
    <row r="23" spans="12:12" x14ac:dyDescent="0.25">
      <c r="L23" s="2" t="s">
        <v>22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31352E"/>
  </sheetPr>
  <dimension ref="B1:J19"/>
  <sheetViews>
    <sheetView showGridLines="0" topLeftCell="A4" zoomScale="85" zoomScaleNormal="85" workbookViewId="0">
      <selection activeCell="H12" sqref="H12"/>
    </sheetView>
  </sheetViews>
  <sheetFormatPr baseColWidth="10" defaultColWidth="11.42578125" defaultRowHeight="15" x14ac:dyDescent="0.25"/>
  <cols>
    <col min="1" max="1" width="8.7109375" style="3" customWidth="1"/>
    <col min="2" max="9" width="30.7109375" style="46" customWidth="1"/>
    <col min="10" max="16384" width="11.42578125" style="3"/>
  </cols>
  <sheetData>
    <row r="1" spans="2:10" ht="30" customHeight="1" x14ac:dyDescent="0.25"/>
    <row r="2" spans="2:10" ht="31.5" x14ac:dyDescent="0.25">
      <c r="B2" s="124" t="s">
        <v>34</v>
      </c>
      <c r="C2" s="60"/>
      <c r="D2" s="60"/>
      <c r="E2" s="60"/>
      <c r="F2" s="60"/>
      <c r="G2" s="60"/>
      <c r="H2" s="60"/>
      <c r="I2" s="60"/>
    </row>
    <row r="6" spans="2:10" ht="51" customHeight="1" x14ac:dyDescent="0.25">
      <c r="B6" s="154" t="s">
        <v>0</v>
      </c>
      <c r="C6" s="152" t="s">
        <v>1</v>
      </c>
      <c r="D6" s="152" t="s">
        <v>2</v>
      </c>
      <c r="E6" s="152" t="s">
        <v>3</v>
      </c>
      <c r="F6" s="152" t="s">
        <v>4</v>
      </c>
      <c r="G6" s="61" t="s">
        <v>5</v>
      </c>
      <c r="H6" s="61" t="s">
        <v>6</v>
      </c>
      <c r="I6" s="62" t="s">
        <v>35</v>
      </c>
      <c r="J6" s="125"/>
    </row>
    <row r="7" spans="2:10" ht="26.25" customHeight="1" x14ac:dyDescent="0.25">
      <c r="B7" s="155"/>
      <c r="C7" s="153"/>
      <c r="D7" s="153"/>
      <c r="E7" s="153"/>
      <c r="F7" s="153"/>
      <c r="G7" s="63" t="s">
        <v>7</v>
      </c>
      <c r="H7" s="63" t="s">
        <v>7</v>
      </c>
      <c r="I7" s="64"/>
    </row>
    <row r="8" spans="2:10" ht="105.75" customHeight="1" x14ac:dyDescent="0.25">
      <c r="B8" s="156" t="s">
        <v>73</v>
      </c>
      <c r="C8" s="59" t="s">
        <v>67</v>
      </c>
      <c r="D8" s="59" t="s">
        <v>64</v>
      </c>
      <c r="E8" s="59" t="s">
        <v>65</v>
      </c>
      <c r="F8" s="59" t="s">
        <v>76</v>
      </c>
      <c r="G8" s="65">
        <v>-20</v>
      </c>
      <c r="H8" s="65">
        <v>22</v>
      </c>
      <c r="I8" s="66" t="str">
        <f>CONCATENATE(D8,E8,F8)</f>
        <v>Wet ManureOpenNo</v>
      </c>
    </row>
    <row r="9" spans="2:10" ht="90.75" customHeight="1" x14ac:dyDescent="0.25">
      <c r="B9" s="156"/>
      <c r="C9" s="56" t="s">
        <v>68</v>
      </c>
      <c r="D9" s="59" t="s">
        <v>64</v>
      </c>
      <c r="E9" s="59" t="s">
        <v>65</v>
      </c>
      <c r="F9" s="56" t="s">
        <v>48</v>
      </c>
      <c r="G9" s="67">
        <v>-35</v>
      </c>
      <c r="H9" s="67">
        <v>1</v>
      </c>
      <c r="I9" s="68" t="str">
        <f t="shared" ref="I9:I19" si="0">CONCATENATE(D9,E9,F9)</f>
        <v>Wet ManureOpenYes</v>
      </c>
    </row>
    <row r="10" spans="2:10" ht="77.25" customHeight="1" x14ac:dyDescent="0.25">
      <c r="B10" s="156"/>
      <c r="C10" s="65" t="s">
        <v>69</v>
      </c>
      <c r="D10" s="59" t="s">
        <v>64</v>
      </c>
      <c r="E10" s="65" t="s">
        <v>66</v>
      </c>
      <c r="F10" s="59" t="s">
        <v>76</v>
      </c>
      <c r="G10" s="65">
        <v>-88</v>
      </c>
      <c r="H10" s="65">
        <v>-79</v>
      </c>
      <c r="I10" s="66" t="str">
        <f t="shared" si="0"/>
        <v>Wet ManureClosedNo</v>
      </c>
    </row>
    <row r="11" spans="2:10" ht="64.5" customHeight="1" x14ac:dyDescent="0.25">
      <c r="B11" s="156"/>
      <c r="C11" s="67" t="s">
        <v>70</v>
      </c>
      <c r="D11" s="59" t="s">
        <v>64</v>
      </c>
      <c r="E11" s="67" t="s">
        <v>66</v>
      </c>
      <c r="F11" s="56" t="s">
        <v>48</v>
      </c>
      <c r="G11" s="67">
        <v>-103</v>
      </c>
      <c r="H11" s="67">
        <v>-100</v>
      </c>
      <c r="I11" s="68" t="str">
        <f t="shared" si="0"/>
        <v>Wet ManureClosedYes</v>
      </c>
    </row>
    <row r="12" spans="2:10" ht="77.25" customHeight="1" x14ac:dyDescent="0.25">
      <c r="B12" s="150" t="s">
        <v>74</v>
      </c>
      <c r="C12" s="69" t="s">
        <v>71</v>
      </c>
      <c r="D12" s="69" t="s">
        <v>44</v>
      </c>
      <c r="E12" s="58" t="s">
        <v>65</v>
      </c>
      <c r="F12" s="58" t="s">
        <v>76</v>
      </c>
      <c r="G12" s="69">
        <v>58</v>
      </c>
      <c r="H12" s="69">
        <v>73</v>
      </c>
      <c r="I12" s="70" t="str">
        <f t="shared" si="0"/>
        <v>MaizeOpenNo</v>
      </c>
    </row>
    <row r="13" spans="2:10" ht="64.5" customHeight="1" x14ac:dyDescent="0.25">
      <c r="B13" s="150"/>
      <c r="C13" s="67" t="s">
        <v>72</v>
      </c>
      <c r="D13" s="69" t="s">
        <v>44</v>
      </c>
      <c r="E13" s="56" t="s">
        <v>65</v>
      </c>
      <c r="F13" s="56" t="s">
        <v>48</v>
      </c>
      <c r="G13" s="67">
        <v>43</v>
      </c>
      <c r="H13" s="67">
        <v>52</v>
      </c>
      <c r="I13" s="68" t="str">
        <f t="shared" si="0"/>
        <v>MaizeOpenYes</v>
      </c>
    </row>
    <row r="14" spans="2:10" ht="77.25" customHeight="1" x14ac:dyDescent="0.25">
      <c r="B14" s="150"/>
      <c r="C14" s="69" t="s">
        <v>69</v>
      </c>
      <c r="D14" s="69" t="s">
        <v>44</v>
      </c>
      <c r="E14" s="69" t="s">
        <v>66</v>
      </c>
      <c r="F14" s="58" t="s">
        <v>76</v>
      </c>
      <c r="G14" s="69">
        <v>41</v>
      </c>
      <c r="H14" s="69">
        <v>51</v>
      </c>
      <c r="I14" s="70" t="str">
        <f t="shared" si="0"/>
        <v>MaizeClosedNo</v>
      </c>
    </row>
    <row r="15" spans="2:10" ht="64.5" customHeight="1" x14ac:dyDescent="0.25">
      <c r="B15" s="150"/>
      <c r="C15" s="67" t="s">
        <v>70</v>
      </c>
      <c r="D15" s="69" t="s">
        <v>44</v>
      </c>
      <c r="E15" s="67" t="s">
        <v>66</v>
      </c>
      <c r="F15" s="56" t="s">
        <v>48</v>
      </c>
      <c r="G15" s="67">
        <v>26</v>
      </c>
      <c r="H15" s="67">
        <v>30</v>
      </c>
      <c r="I15" s="68" t="str">
        <f t="shared" si="0"/>
        <v>MaizeClosedYes</v>
      </c>
    </row>
    <row r="16" spans="2:10" ht="77.25" customHeight="1" x14ac:dyDescent="0.25">
      <c r="B16" s="151" t="s">
        <v>75</v>
      </c>
      <c r="C16" s="71" t="s">
        <v>71</v>
      </c>
      <c r="D16" s="71" t="s">
        <v>45</v>
      </c>
      <c r="E16" s="57" t="s">
        <v>65</v>
      </c>
      <c r="F16" s="57" t="s">
        <v>76</v>
      </c>
      <c r="G16" s="71">
        <v>51</v>
      </c>
      <c r="H16" s="71">
        <v>71</v>
      </c>
      <c r="I16" s="72" t="str">
        <f t="shared" si="0"/>
        <v>BiowasteOpenNo</v>
      </c>
    </row>
    <row r="17" spans="2:9" ht="64.5" customHeight="1" x14ac:dyDescent="0.25">
      <c r="B17" s="151"/>
      <c r="C17" s="67" t="s">
        <v>72</v>
      </c>
      <c r="D17" s="71" t="s">
        <v>45</v>
      </c>
      <c r="E17" s="56" t="s">
        <v>65</v>
      </c>
      <c r="F17" s="56" t="s">
        <v>48</v>
      </c>
      <c r="G17" s="67">
        <v>36</v>
      </c>
      <c r="H17" s="67">
        <v>50</v>
      </c>
      <c r="I17" s="68" t="str">
        <f t="shared" si="0"/>
        <v>BiowasteOpenYes</v>
      </c>
    </row>
    <row r="18" spans="2:9" ht="77.25" customHeight="1" x14ac:dyDescent="0.25">
      <c r="B18" s="151"/>
      <c r="C18" s="71" t="s">
        <v>69</v>
      </c>
      <c r="D18" s="71" t="s">
        <v>45</v>
      </c>
      <c r="E18" s="71" t="s">
        <v>66</v>
      </c>
      <c r="F18" s="57" t="s">
        <v>76</v>
      </c>
      <c r="G18" s="71">
        <v>25</v>
      </c>
      <c r="H18" s="71">
        <v>35</v>
      </c>
      <c r="I18" s="72" t="str">
        <f t="shared" si="0"/>
        <v>BiowasteClosedNo</v>
      </c>
    </row>
    <row r="19" spans="2:9" ht="64.5" customHeight="1" x14ac:dyDescent="0.25">
      <c r="B19" s="151"/>
      <c r="C19" s="67" t="s">
        <v>70</v>
      </c>
      <c r="D19" s="71" t="s">
        <v>45</v>
      </c>
      <c r="E19" s="67" t="s">
        <v>66</v>
      </c>
      <c r="F19" s="56" t="s">
        <v>48</v>
      </c>
      <c r="G19" s="67">
        <v>10</v>
      </c>
      <c r="H19" s="67">
        <v>14</v>
      </c>
      <c r="I19" s="68" t="str">
        <f t="shared" si="0"/>
        <v>BiowasteClosedYes</v>
      </c>
    </row>
  </sheetData>
  <mergeCells count="8">
    <mergeCell ref="B12:B15"/>
    <mergeCell ref="B16:B19"/>
    <mergeCell ref="D6:D7"/>
    <mergeCell ref="E6:E7"/>
    <mergeCell ref="F6:F7"/>
    <mergeCell ref="B6:B7"/>
    <mergeCell ref="C6:C7"/>
    <mergeCell ref="B8:B11"/>
  </mergeCells>
  <hyperlinks>
    <hyperlink ref="C8" r:id="rId1" location="ntr21-L_2018328DE.01017201-E0027" display="https://eur-lex.europa.eu/legal-content/DE/TXT/?uri=celex%3A32018L2001 - ntr21-L_2018328DE.01017201-E0027"/>
    <hyperlink ref="C9" r:id="rId2" location="ntr22-L_2018328DE.01017201-E0028" display="https://eur-lex.europa.eu/legal-content/DE/TXT/?uri=celex%3A32018L2001 - ntr22-L_2018328DE.01017201-E0028"/>
  </hyperlinks>
  <pageMargins left="0.7" right="0.7" top="0.78740157499999996" bottom="0.78740157499999996"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352E"/>
  </sheetPr>
  <dimension ref="B1:G11"/>
  <sheetViews>
    <sheetView showGridLines="0" workbookViewId="0">
      <selection activeCell="C5" sqref="C5"/>
    </sheetView>
  </sheetViews>
  <sheetFormatPr baseColWidth="10" defaultRowHeight="15" x14ac:dyDescent="0.25"/>
  <cols>
    <col min="1" max="1" width="8.7109375" customWidth="1"/>
    <col min="2" max="2" width="52.85546875" style="91" customWidth="1"/>
    <col min="3" max="5" width="20.7109375" style="91" customWidth="1"/>
    <col min="6" max="6" width="20.7109375" customWidth="1"/>
  </cols>
  <sheetData>
    <row r="1" spans="2:7" ht="30" customHeight="1" x14ac:dyDescent="0.25">
      <c r="B1" s="93"/>
      <c r="C1" s="93"/>
      <c r="D1" s="93"/>
    </row>
    <row r="2" spans="2:7" ht="31.5" x14ac:dyDescent="0.25">
      <c r="B2" s="95" t="s">
        <v>36</v>
      </c>
      <c r="C2" s="95"/>
      <c r="D2" s="47"/>
      <c r="E2" s="47"/>
      <c r="F2" s="118"/>
      <c r="G2" s="118"/>
    </row>
    <row r="5" spans="2:7" x14ac:dyDescent="0.25">
      <c r="B5" s="45" t="str">
        <f>CONCATENATE(Input!F12,Input!$E$20,Input!$H$20)</f>
        <v>Wet ManureOpenNo</v>
      </c>
      <c r="C5" s="48">
        <f>INDEX(REDIII!H:H,MATCH(B5,REDIII!I:I,0))</f>
        <v>22</v>
      </c>
      <c r="D5" s="49">
        <f>IF(Input!$E$22="Ja",C5+3.3,C5)</f>
        <v>22</v>
      </c>
      <c r="E5" s="48">
        <f>IF(Input!I12="Prozent",D5*(Input!H12/100),Input!H12/SUM(Input!$H$12:$H$14)*D5)</f>
        <v>0</v>
      </c>
      <c r="F5" s="1"/>
    </row>
    <row r="6" spans="2:7" x14ac:dyDescent="0.25">
      <c r="B6" s="45" t="str">
        <f>CONCATENATE(Input!F13,Input!$E$20,Input!$H$20)</f>
        <v>MaizeOpenNo</v>
      </c>
      <c r="C6" s="48">
        <f>INDEX(REDIII!G:G,MATCH(B6,REDIII!I:I,0))</f>
        <v>58</v>
      </c>
      <c r="D6" s="49">
        <f>IF(Input!$E$22="Ja",C6+3.3,C6)</f>
        <v>58</v>
      </c>
      <c r="E6" s="48">
        <f>IF(Input!I13="Prozent",D6*(Input!H13/100),Input!H13/SUM(Input!$H$12:$H$14)*D6)</f>
        <v>0</v>
      </c>
      <c r="F6" s="1"/>
    </row>
    <row r="7" spans="2:7" x14ac:dyDescent="0.25">
      <c r="B7" s="45" t="str">
        <f>CONCATENATE(Input!F14,Input!$E$20,Input!$H$20)</f>
        <v>BiowasteOpenNo</v>
      </c>
      <c r="C7" s="48">
        <f>INDEX(REDIII!G:G,MATCH(B7,REDIII!I:I,0))</f>
        <v>51</v>
      </c>
      <c r="D7" s="49">
        <f>IF(Input!$E$22="Ja",C7+3.3,C7)</f>
        <v>51</v>
      </c>
      <c r="E7" s="48">
        <f>IF(Input!I14="Prozent",D7*(Input!H14/100),Input!H14/SUM(Input!$H$12:$H$14)*D7)</f>
        <v>0</v>
      </c>
      <c r="F7" s="1"/>
    </row>
    <row r="8" spans="2:7" ht="15.75" thickBot="1" x14ac:dyDescent="0.3">
      <c r="B8" s="127"/>
      <c r="C8" s="127"/>
      <c r="D8" s="127"/>
      <c r="E8" s="128">
        <f>SUM(E5:E7)</f>
        <v>0</v>
      </c>
      <c r="F8" s="1"/>
    </row>
    <row r="9" spans="2:7" ht="15.75" thickTop="1" x14ac:dyDescent="0.25">
      <c r="B9" s="127"/>
      <c r="C9" s="127"/>
      <c r="D9" s="127"/>
      <c r="F9" s="1"/>
    </row>
    <row r="10" spans="2:7" x14ac:dyDescent="0.25">
      <c r="B10" s="127"/>
      <c r="C10" s="127"/>
      <c r="D10" s="127"/>
      <c r="E10" s="127"/>
      <c r="F10" s="1"/>
    </row>
    <row r="11" spans="2:7" x14ac:dyDescent="0.25">
      <c r="B11" s="127"/>
      <c r="C11" s="127"/>
      <c r="D11" s="127"/>
      <c r="E11" s="127"/>
      <c r="F11" s="1"/>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B1:L38"/>
  <sheetViews>
    <sheetView showGridLines="0" workbookViewId="0">
      <selection activeCell="H18" sqref="H18"/>
    </sheetView>
  </sheetViews>
  <sheetFormatPr baseColWidth="10" defaultColWidth="11.42578125" defaultRowHeight="15" x14ac:dyDescent="0.25"/>
  <cols>
    <col min="1" max="1" width="8.7109375" style="2" customWidth="1"/>
    <col min="2" max="2" width="12.28515625" style="2" customWidth="1"/>
    <col min="3" max="6" width="11.42578125" style="3"/>
    <col min="7" max="7" width="11.42578125" style="2"/>
    <col min="8" max="8" width="17.85546875" style="2" customWidth="1"/>
    <col min="9" max="9" width="11.42578125" style="2"/>
    <col min="10" max="12" width="11.42578125" style="3"/>
    <col min="13" max="16384" width="11.42578125" style="2"/>
  </cols>
  <sheetData>
    <row r="1" spans="2:8" ht="30" customHeight="1" x14ac:dyDescent="0.25"/>
    <row r="2" spans="2:8" ht="31.5" x14ac:dyDescent="0.5">
      <c r="B2" s="39" t="s">
        <v>26</v>
      </c>
      <c r="C2" s="40"/>
      <c r="D2" s="40"/>
      <c r="E2" s="40"/>
      <c r="F2" s="40"/>
      <c r="G2" s="41"/>
    </row>
    <row r="3" spans="2:8" ht="13.5" customHeight="1" x14ac:dyDescent="0.5">
      <c r="B3" s="42"/>
      <c r="C3" s="11"/>
      <c r="D3" s="11"/>
      <c r="E3" s="11"/>
      <c r="F3" s="11"/>
      <c r="G3" s="43"/>
    </row>
    <row r="5" spans="2:8" ht="15.75" thickBot="1" x14ac:dyDescent="0.3">
      <c r="B5" s="2" t="s">
        <v>27</v>
      </c>
      <c r="C5" s="2" t="s">
        <v>24</v>
      </c>
    </row>
    <row r="6" spans="2:8" ht="15.75" thickBot="1" x14ac:dyDescent="0.3">
      <c r="B6" s="4"/>
      <c r="C6" s="5">
        <v>49</v>
      </c>
      <c r="D6" s="5">
        <v>53</v>
      </c>
      <c r="E6" s="6">
        <v>46</v>
      </c>
      <c r="F6" s="11"/>
    </row>
    <row r="8" spans="2:8" ht="15.75" thickBot="1" x14ac:dyDescent="0.3">
      <c r="B8" s="2" t="s">
        <v>23</v>
      </c>
    </row>
    <row r="9" spans="2:8" x14ac:dyDescent="0.25">
      <c r="B9" s="7"/>
      <c r="C9" s="8">
        <v>243</v>
      </c>
      <c r="D9" s="8">
        <v>246</v>
      </c>
      <c r="E9" s="9">
        <v>232</v>
      </c>
    </row>
    <row r="10" spans="2:8" x14ac:dyDescent="0.25">
      <c r="B10" s="10"/>
      <c r="C10" s="11">
        <v>207</v>
      </c>
      <c r="D10" s="11">
        <v>224</v>
      </c>
      <c r="E10" s="12">
        <v>145</v>
      </c>
    </row>
    <row r="11" spans="2:8" x14ac:dyDescent="0.25">
      <c r="B11" s="13"/>
      <c r="C11" s="11">
        <v>119</v>
      </c>
      <c r="D11" s="11">
        <v>138</v>
      </c>
      <c r="E11" s="12">
        <v>53</v>
      </c>
      <c r="H11" s="2" t="s">
        <v>33</v>
      </c>
    </row>
    <row r="12" spans="2:8" x14ac:dyDescent="0.25">
      <c r="B12" s="14"/>
      <c r="C12" s="11">
        <v>84</v>
      </c>
      <c r="D12" s="11">
        <v>103</v>
      </c>
      <c r="E12" s="12">
        <v>19</v>
      </c>
    </row>
    <row r="13" spans="2:8" ht="15.75" thickBot="1" x14ac:dyDescent="0.3">
      <c r="B13" s="15"/>
      <c r="C13" s="16">
        <v>24</v>
      </c>
      <c r="D13" s="16">
        <v>28</v>
      </c>
      <c r="E13" s="17">
        <v>11</v>
      </c>
    </row>
    <row r="14" spans="2:8" x14ac:dyDescent="0.25">
      <c r="B14" s="18"/>
      <c r="C14" s="11"/>
      <c r="D14" s="11"/>
      <c r="E14" s="11"/>
    </row>
    <row r="15" spans="2:8" ht="15.75" thickBot="1" x14ac:dyDescent="0.3">
      <c r="B15" s="2" t="s">
        <v>28</v>
      </c>
    </row>
    <row r="16" spans="2:8" x14ac:dyDescent="0.25">
      <c r="B16" s="19"/>
      <c r="C16" s="8">
        <v>227</v>
      </c>
      <c r="D16" s="8">
        <v>244</v>
      </c>
      <c r="E16" s="9">
        <v>244</v>
      </c>
    </row>
    <row r="17" spans="2:5" x14ac:dyDescent="0.25">
      <c r="B17" s="20"/>
      <c r="C17" s="11">
        <v>92</v>
      </c>
      <c r="D17" s="11">
        <v>143</v>
      </c>
      <c r="E17" s="12">
        <v>141</v>
      </c>
    </row>
    <row r="18" spans="2:5" x14ac:dyDescent="0.25">
      <c r="B18" s="21"/>
      <c r="C18" s="11">
        <v>34</v>
      </c>
      <c r="D18" s="11">
        <v>88</v>
      </c>
      <c r="E18" s="12">
        <v>86</v>
      </c>
    </row>
    <row r="19" spans="2:5" x14ac:dyDescent="0.25">
      <c r="B19" s="22"/>
      <c r="C19" s="11">
        <v>12</v>
      </c>
      <c r="D19" s="11">
        <v>65</v>
      </c>
      <c r="E19" s="12">
        <v>63</v>
      </c>
    </row>
    <row r="20" spans="2:5" ht="15.75" thickBot="1" x14ac:dyDescent="0.3">
      <c r="B20" s="23"/>
      <c r="C20" s="16">
        <v>0</v>
      </c>
      <c r="D20" s="16">
        <v>13</v>
      </c>
      <c r="E20" s="17">
        <v>12</v>
      </c>
    </row>
    <row r="21" spans="2:5" ht="15.75" thickBot="1" x14ac:dyDescent="0.3"/>
    <row r="22" spans="2:5" x14ac:dyDescent="0.25">
      <c r="B22" s="24"/>
      <c r="C22" s="8">
        <v>246</v>
      </c>
      <c r="D22" s="8">
        <v>239</v>
      </c>
      <c r="E22" s="9">
        <v>232</v>
      </c>
    </row>
    <row r="23" spans="2:5" x14ac:dyDescent="0.25">
      <c r="B23" s="25"/>
      <c r="C23" s="11">
        <v>235</v>
      </c>
      <c r="D23" s="11">
        <v>189</v>
      </c>
      <c r="E23" s="12">
        <v>152</v>
      </c>
    </row>
    <row r="24" spans="2:5" x14ac:dyDescent="0.25">
      <c r="B24" s="26"/>
      <c r="C24" s="11">
        <v>144</v>
      </c>
      <c r="D24" s="11">
        <v>95</v>
      </c>
      <c r="E24" s="12">
        <v>55</v>
      </c>
    </row>
    <row r="25" spans="2:5" x14ac:dyDescent="0.25">
      <c r="B25" s="27"/>
      <c r="C25" s="11">
        <v>108</v>
      </c>
      <c r="D25" s="11">
        <v>59</v>
      </c>
      <c r="E25" s="12">
        <v>19</v>
      </c>
    </row>
    <row r="26" spans="2:5" ht="15.75" thickBot="1" x14ac:dyDescent="0.3">
      <c r="B26" s="28"/>
      <c r="C26" s="16">
        <v>21</v>
      </c>
      <c r="D26" s="16">
        <v>9</v>
      </c>
      <c r="E26" s="17">
        <v>0</v>
      </c>
    </row>
    <row r="27" spans="2:5" ht="15.75" thickBot="1" x14ac:dyDescent="0.3"/>
    <row r="28" spans="2:5" x14ac:dyDescent="0.25">
      <c r="B28" s="29"/>
      <c r="C28" s="8">
        <v>245</v>
      </c>
      <c r="D28" s="8">
        <v>229</v>
      </c>
      <c r="E28" s="9">
        <v>242</v>
      </c>
    </row>
    <row r="29" spans="2:5" x14ac:dyDescent="0.25">
      <c r="B29" s="30"/>
      <c r="C29" s="11">
        <v>168</v>
      </c>
      <c r="D29" s="11">
        <v>109</v>
      </c>
      <c r="E29" s="12">
        <v>157</v>
      </c>
    </row>
    <row r="30" spans="2:5" x14ac:dyDescent="0.25">
      <c r="B30" s="31"/>
      <c r="C30" s="11">
        <v>104</v>
      </c>
      <c r="D30" s="11">
        <v>40</v>
      </c>
      <c r="E30" s="12">
        <v>91</v>
      </c>
    </row>
    <row r="31" spans="2:5" x14ac:dyDescent="0.25">
      <c r="B31" s="32"/>
      <c r="C31" s="11">
        <v>77</v>
      </c>
      <c r="D31" s="11">
        <v>14</v>
      </c>
      <c r="E31" s="12">
        <v>65</v>
      </c>
    </row>
    <row r="32" spans="2:5" ht="15.75" thickBot="1" x14ac:dyDescent="0.3">
      <c r="B32" s="33"/>
      <c r="C32" s="16">
        <v>15</v>
      </c>
      <c r="D32" s="16">
        <v>0</v>
      </c>
      <c r="E32" s="17">
        <v>12</v>
      </c>
    </row>
    <row r="33" spans="2:5" ht="15.75" thickBot="1" x14ac:dyDescent="0.3"/>
    <row r="34" spans="2:5" x14ac:dyDescent="0.25">
      <c r="B34" s="34"/>
      <c r="C34" s="8">
        <v>251</v>
      </c>
      <c r="D34" s="8">
        <v>249</v>
      </c>
      <c r="E34" s="9">
        <v>237</v>
      </c>
    </row>
    <row r="35" spans="2:5" x14ac:dyDescent="0.25">
      <c r="B35" s="35"/>
      <c r="C35" s="11">
        <v>255</v>
      </c>
      <c r="D35" s="11">
        <v>238</v>
      </c>
      <c r="E35" s="12">
        <v>152</v>
      </c>
    </row>
    <row r="36" spans="2:5" x14ac:dyDescent="0.25">
      <c r="B36" s="36"/>
      <c r="C36" s="11">
        <v>217</v>
      </c>
      <c r="D36" s="11">
        <v>193</v>
      </c>
      <c r="E36" s="12">
        <v>72</v>
      </c>
    </row>
    <row r="37" spans="2:5" x14ac:dyDescent="0.25">
      <c r="B37" s="37"/>
      <c r="C37" s="11">
        <v>184</v>
      </c>
      <c r="D37" s="11">
        <v>158</v>
      </c>
      <c r="E37" s="12">
        <v>29</v>
      </c>
    </row>
    <row r="38" spans="2:5" ht="15.75" thickBot="1" x14ac:dyDescent="0.3">
      <c r="B38" s="38"/>
      <c r="C38" s="16">
        <v>46</v>
      </c>
      <c r="D38" s="16">
        <v>38</v>
      </c>
      <c r="E38" s="17">
        <v>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4:D6"/>
  <sheetViews>
    <sheetView showGridLines="0" workbookViewId="0">
      <selection activeCell="D7" sqref="D7"/>
    </sheetView>
  </sheetViews>
  <sheetFormatPr baseColWidth="10" defaultRowHeight="15" x14ac:dyDescent="0.25"/>
  <sheetData>
    <row r="4" spans="2:4" x14ac:dyDescent="0.25">
      <c r="B4" s="131"/>
      <c r="D4" s="131"/>
    </row>
    <row r="5" spans="2:4" x14ac:dyDescent="0.25">
      <c r="B5" s="132" t="s">
        <v>48</v>
      </c>
      <c r="D5" s="132" t="s">
        <v>65</v>
      </c>
    </row>
    <row r="6" spans="2:4" x14ac:dyDescent="0.25">
      <c r="B6" s="133" t="s">
        <v>76</v>
      </c>
      <c r="D6" s="133" t="s">
        <v>66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Welcome page</vt:lpstr>
      <vt:lpstr>Input</vt:lpstr>
      <vt:lpstr>Grenzwerte</vt:lpstr>
      <vt:lpstr>REDIII</vt:lpstr>
      <vt:lpstr>Berechnung</vt:lpstr>
      <vt:lpstr>CI</vt:lpstr>
      <vt:lpstr>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 Gruber</dc:creator>
  <cp:lastModifiedBy>Micha Gruber</cp:lastModifiedBy>
  <dcterms:created xsi:type="dcterms:W3CDTF">2023-10-04T13:00:16Z</dcterms:created>
  <dcterms:modified xsi:type="dcterms:W3CDTF">2024-03-12T10:33:22Z</dcterms:modified>
</cp:coreProperties>
</file>